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firstSheet="1" activeTab="5"/>
  </bookViews>
  <sheets>
    <sheet name="Konst" sheetId="1" r:id="rId1"/>
    <sheet name="Férfi feln" sheetId="2" r:id="rId2"/>
    <sheet name="Férfi junior" sheetId="3" r:id="rId3"/>
    <sheet name="Férfi ifjúsági" sheetId="4" r:id="rId4"/>
    <sheet name="Női feln-jun  (2)" sheetId="5" r:id="rId5"/>
    <sheet name="Női feln-jun " sheetId="6" r:id="rId6"/>
    <sheet name="Női ifjúsági" sheetId="7" r:id="rId7"/>
  </sheets>
  <definedNames>
    <definedName name="_xlnm.Print_Area" localSheetId="1">'Férfi feln'!$A$1:$Z$10</definedName>
    <definedName name="_xlnm.Print_Area" localSheetId="3">'Férfi ifjúsági'!$A$1:$V$11</definedName>
    <definedName name="_xlnm.Print_Area" localSheetId="2">'Férfi junior'!$A$1:$Z$5</definedName>
    <definedName name="_xlnm.Print_Area" localSheetId="5">'Női feln-jun '!$A$1:$T$65</definedName>
    <definedName name="_xlnm.Print_Area" localSheetId="6">'Női ifjúsági'!$A$1:$T$67</definedName>
  </definedNames>
  <calcPr fullCalcOnLoad="1"/>
</workbook>
</file>

<file path=xl/sharedStrings.xml><?xml version="1.0" encoding="utf-8"?>
<sst xmlns="http://schemas.openxmlformats.org/spreadsheetml/2006/main" count="1290" uniqueCount="537">
  <si>
    <t>100 m</t>
  </si>
  <si>
    <t>a</t>
  </si>
  <si>
    <t>b</t>
  </si>
  <si>
    <t>c</t>
  </si>
  <si>
    <t>200 m</t>
  </si>
  <si>
    <t>300 m</t>
  </si>
  <si>
    <t>400 m</t>
  </si>
  <si>
    <t>1500 m</t>
  </si>
  <si>
    <t>110 m gát</t>
  </si>
  <si>
    <t>Magasugrás</t>
  </si>
  <si>
    <t>Rúdugrás</t>
  </si>
  <si>
    <t>Távolugrás</t>
  </si>
  <si>
    <t>Súlylökés</t>
  </si>
  <si>
    <t>Diszkoszvetés</t>
  </si>
  <si>
    <t>Gerelyhajítás</t>
  </si>
  <si>
    <t>FÉRFI</t>
  </si>
  <si>
    <t>PONTSZÁMÍTÁSI KONSTANSOK</t>
  </si>
  <si>
    <t>NŐI</t>
  </si>
  <si>
    <t>800 m</t>
  </si>
  <si>
    <t>100 m gát</t>
  </si>
  <si>
    <t>távol</t>
  </si>
  <si>
    <t>magas</t>
  </si>
  <si>
    <t>110 g/106</t>
  </si>
  <si>
    <t>diszkosz</t>
  </si>
  <si>
    <t>rúd</t>
  </si>
  <si>
    <t>gerely</t>
  </si>
  <si>
    <t>Összpont</t>
  </si>
  <si>
    <t>1000 m</t>
  </si>
  <si>
    <t>súly/7,26</t>
  </si>
  <si>
    <t>Tízpróba férfi felnőtt</t>
  </si>
  <si>
    <t>Tízpróba férfi junior</t>
  </si>
  <si>
    <t>110 g/99</t>
  </si>
  <si>
    <t>110 g/91</t>
  </si>
  <si>
    <t>súly/6</t>
  </si>
  <si>
    <t>súly/5</t>
  </si>
  <si>
    <t>gerely/700</t>
  </si>
  <si>
    <t>súly/4</t>
  </si>
  <si>
    <t>Hétpróba női junior</t>
  </si>
  <si>
    <t>Hétpróba női utánpótlás</t>
  </si>
  <si>
    <t>Hétpróba női felnőtt</t>
  </si>
  <si>
    <t>Kútsági Bálint</t>
  </si>
  <si>
    <t>ELTE</t>
  </si>
  <si>
    <t>Gyömbér Zoltán</t>
  </si>
  <si>
    <t>FTC</t>
  </si>
  <si>
    <t>Kovács Norbert</t>
  </si>
  <si>
    <t>TFSE</t>
  </si>
  <si>
    <t>Papp Attila</t>
  </si>
  <si>
    <t>DSCSI</t>
  </si>
  <si>
    <t>Szever Ádám</t>
  </si>
  <si>
    <t>Bp. Honvéd</t>
  </si>
  <si>
    <t>Polonyi Tamás</t>
  </si>
  <si>
    <t>Szolnoki MSE</t>
  </si>
  <si>
    <t>11,87</t>
  </si>
  <si>
    <t>11,34</t>
  </si>
  <si>
    <t>11,12</t>
  </si>
  <si>
    <t>11,15</t>
  </si>
  <si>
    <t>12,03</t>
  </si>
  <si>
    <t>11,85</t>
  </si>
  <si>
    <t>Tüskés Ferenc</t>
  </si>
  <si>
    <t>MAFC</t>
  </si>
  <si>
    <t>Käfer Levente</t>
  </si>
  <si>
    <t>KSI</t>
  </si>
  <si>
    <t>Kun Szabó Balázs</t>
  </si>
  <si>
    <t>AC Bonyhád</t>
  </si>
  <si>
    <t>11,10</t>
  </si>
  <si>
    <t>12,15</t>
  </si>
  <si>
    <t>12,38</t>
  </si>
  <si>
    <t>Probst Norbert</t>
  </si>
  <si>
    <t>90</t>
  </si>
  <si>
    <t>Bonyhádi AC</t>
  </si>
  <si>
    <t>Pató Miklós</t>
  </si>
  <si>
    <t>Seres Richárd</t>
  </si>
  <si>
    <t>91</t>
  </si>
  <si>
    <t>Egri SSE</t>
  </si>
  <si>
    <t>Berghammer Zsolt</t>
  </si>
  <si>
    <t>Pécs-Kelet SE</t>
  </si>
  <si>
    <t>Sinisa Tot</t>
  </si>
  <si>
    <t>Szabó Dávid</t>
  </si>
  <si>
    <t>BEAC</t>
  </si>
  <si>
    <t>Gecse Norbert</t>
  </si>
  <si>
    <t>UTE</t>
  </si>
  <si>
    <t>Diós Bence</t>
  </si>
  <si>
    <t>11,48</t>
  </si>
  <si>
    <t>12,16</t>
  </si>
  <si>
    <t>11,84</t>
  </si>
  <si>
    <t>11,52</t>
  </si>
  <si>
    <t>11,77</t>
  </si>
  <si>
    <t>11,95</t>
  </si>
  <si>
    <t>12,78</t>
  </si>
  <si>
    <t>12,02</t>
  </si>
  <si>
    <t>Nyolcpróba férfi ifjúsági</t>
  </si>
  <si>
    <t>6,00</t>
  </si>
  <si>
    <t>5,92</t>
  </si>
  <si>
    <t>6,12</t>
  </si>
  <si>
    <t>6,89</t>
  </si>
  <si>
    <t>6,04</t>
  </si>
  <si>
    <t>5,60</t>
  </si>
  <si>
    <t>7,05</t>
  </si>
  <si>
    <t>6,32</t>
  </si>
  <si>
    <t>Simon Judit</t>
  </si>
  <si>
    <t>92</t>
  </si>
  <si>
    <t>Csepeli DAC</t>
  </si>
  <si>
    <t>Hermann Márta</t>
  </si>
  <si>
    <t>Hortobágyi Anikó</t>
  </si>
  <si>
    <t>89</t>
  </si>
  <si>
    <t>Békési DAC</t>
  </si>
  <si>
    <t>Vörös Orsolya</t>
  </si>
  <si>
    <t>KARC</t>
  </si>
  <si>
    <t>Skoumal Réka</t>
  </si>
  <si>
    <t>78</t>
  </si>
  <si>
    <t>Marathon AC</t>
  </si>
  <si>
    <t>Óvári Zita</t>
  </si>
  <si>
    <t>84</t>
  </si>
  <si>
    <t>Szolnoki MÁV-SE</t>
  </si>
  <si>
    <t>Németh Alexandra</t>
  </si>
  <si>
    <t>87</t>
  </si>
  <si>
    <t>Ecsedi Dóra</t>
  </si>
  <si>
    <t>ASE</t>
  </si>
  <si>
    <t>Isztl Bernadett</t>
  </si>
  <si>
    <t>88</t>
  </si>
  <si>
    <t>Dunakeszi VSE</t>
  </si>
  <si>
    <t>Mészáros Melinda</t>
  </si>
  <si>
    <t>Prókai Anett</t>
  </si>
  <si>
    <t>Ulbert Réka</t>
  </si>
  <si>
    <t>PVSK</t>
  </si>
  <si>
    <t>Tudja Éva</t>
  </si>
  <si>
    <t>Bak Ágnes</t>
  </si>
  <si>
    <t>GEAC</t>
  </si>
  <si>
    <t>Appelt Orsolya</t>
  </si>
  <si>
    <t>MAC-NS</t>
  </si>
  <si>
    <t>Hatvani Nóra</t>
  </si>
  <si>
    <t>Lukács Erika</t>
  </si>
  <si>
    <t>86</t>
  </si>
  <si>
    <t>ARAK</t>
  </si>
  <si>
    <t>Precskó Lilián</t>
  </si>
  <si>
    <t>Bereczky Dalma</t>
  </si>
  <si>
    <t>Reménység Vác</t>
  </si>
  <si>
    <t>Berecz Éva</t>
  </si>
  <si>
    <t>17,01</t>
  </si>
  <si>
    <t>16,93</t>
  </si>
  <si>
    <t>15,42</t>
  </si>
  <si>
    <t>14,55</t>
  </si>
  <si>
    <t>14,59</t>
  </si>
  <si>
    <t>15,17</t>
  </si>
  <si>
    <t>15,90</t>
  </si>
  <si>
    <t>17,47</t>
  </si>
  <si>
    <t>17,30</t>
  </si>
  <si>
    <t>15,76</t>
  </si>
  <si>
    <t>16,94</t>
  </si>
  <si>
    <t>15,79</t>
  </si>
  <si>
    <t>16,54</t>
  </si>
  <si>
    <t>18,10</t>
  </si>
  <si>
    <t>19,01</t>
  </si>
  <si>
    <t>17,39</t>
  </si>
  <si>
    <t>17,40</t>
  </si>
  <si>
    <t>15,64</t>
  </si>
  <si>
    <t>17,92</t>
  </si>
  <si>
    <t>17,65</t>
  </si>
  <si>
    <t>Mezei Fruzsina</t>
  </si>
  <si>
    <t>Asszonyi Evelin</t>
  </si>
  <si>
    <t>Dörnyei Dorottya</t>
  </si>
  <si>
    <t>Hoffer Krisztina</t>
  </si>
  <si>
    <t>TSC</t>
  </si>
  <si>
    <t>Ana Simic</t>
  </si>
  <si>
    <t>CRO</t>
  </si>
  <si>
    <t>Varga Nikolett</t>
  </si>
  <si>
    <t>Toldy Laura</t>
  </si>
  <si>
    <t>Dávid Andrea</t>
  </si>
  <si>
    <t>Kiss Boglárka</t>
  </si>
  <si>
    <t>Koi Andrea</t>
  </si>
  <si>
    <t>Kozák Eszter</t>
  </si>
  <si>
    <t>KSI SE</t>
  </si>
  <si>
    <t>Kruppa Tímea</t>
  </si>
  <si>
    <t>Pető Dóra</t>
  </si>
  <si>
    <t>Ónodi Fruzsina Borbála</t>
  </si>
  <si>
    <t>Nagy Viktória</t>
  </si>
  <si>
    <t>Bogár Lilla</t>
  </si>
  <si>
    <t>Dóczy Noémi</t>
  </si>
  <si>
    <t>Gyimesi Dóra</t>
  </si>
  <si>
    <t>Kovács Fanni</t>
  </si>
  <si>
    <t>Kovács Kinga</t>
  </si>
  <si>
    <t>Hétpróba női ifjúsági</t>
  </si>
  <si>
    <t>15,51</t>
  </si>
  <si>
    <t>14,97</t>
  </si>
  <si>
    <t>15,82</t>
  </si>
  <si>
    <t>15,11</t>
  </si>
  <si>
    <t>15,19</t>
  </si>
  <si>
    <t>15,92</t>
  </si>
  <si>
    <t>16,72</t>
  </si>
  <si>
    <t>19,03</t>
  </si>
  <si>
    <t>16,71</t>
  </si>
  <si>
    <t>18,36</t>
  </si>
  <si>
    <t>16,37</t>
  </si>
  <si>
    <t>16,62</t>
  </si>
  <si>
    <t>16,99</t>
  </si>
  <si>
    <t>17,02</t>
  </si>
  <si>
    <t>16,61</t>
  </si>
  <si>
    <t>17,37</t>
  </si>
  <si>
    <t>17,52</t>
  </si>
  <si>
    <t>17,55</t>
  </si>
  <si>
    <t>16,74</t>
  </si>
  <si>
    <t>Hirling Nóra</t>
  </si>
  <si>
    <t>Máthé Szilvia</t>
  </si>
  <si>
    <t>Király Eszter</t>
  </si>
  <si>
    <t>Póta Bianka</t>
  </si>
  <si>
    <t>Tascherer Blanka</t>
  </si>
  <si>
    <t>Vasadi Viktória</t>
  </si>
  <si>
    <t>Volosinovszki Dorottya</t>
  </si>
  <si>
    <t>16,28</t>
  </si>
  <si>
    <t>18,95</t>
  </si>
  <si>
    <t>16,05</t>
  </si>
  <si>
    <t>17,78</t>
  </si>
  <si>
    <t>20,62</t>
  </si>
  <si>
    <t>18,24</t>
  </si>
  <si>
    <t>19,09</t>
  </si>
  <si>
    <t>6,71</t>
  </si>
  <si>
    <t>6,27</t>
  </si>
  <si>
    <t>6,46</t>
  </si>
  <si>
    <t>6,50</t>
  </si>
  <si>
    <t>6,09</t>
  </si>
  <si>
    <t>6,16</t>
  </si>
  <si>
    <t>6,90</t>
  </si>
  <si>
    <t>5,81</t>
  </si>
  <si>
    <t>5,28</t>
  </si>
  <si>
    <t>10,62</t>
  </si>
  <si>
    <t>11,16</t>
  </si>
  <si>
    <t>13,55</t>
  </si>
  <si>
    <t>11,98</t>
  </si>
  <si>
    <t>12,24</t>
  </si>
  <si>
    <t>12,82</t>
  </si>
  <si>
    <t>9,22</t>
  </si>
  <si>
    <t>1,60</t>
  </si>
  <si>
    <t>1,45</t>
  </si>
  <si>
    <t>1,42</t>
  </si>
  <si>
    <t>1,51</t>
  </si>
  <si>
    <t>1,36</t>
  </si>
  <si>
    <t>1,54</t>
  </si>
  <si>
    <t>1,48</t>
  </si>
  <si>
    <t>1,57</t>
  </si>
  <si>
    <t>1,69</t>
  </si>
  <si>
    <t>1,66</t>
  </si>
  <si>
    <t>1,72</t>
  </si>
  <si>
    <t>1,39</t>
  </si>
  <si>
    <t>0</t>
  </si>
  <si>
    <t>57,64</t>
  </si>
  <si>
    <t>57,85</t>
  </si>
  <si>
    <t>54,70</t>
  </si>
  <si>
    <t>52,70</t>
  </si>
  <si>
    <t>52,92</t>
  </si>
  <si>
    <t>54,25</t>
  </si>
  <si>
    <t>57,33</t>
  </si>
  <si>
    <t>55,97</t>
  </si>
  <si>
    <t>9,72</t>
  </si>
  <si>
    <t>8,86</t>
  </si>
  <si>
    <t>1,71</t>
  </si>
  <si>
    <t>1,56</t>
  </si>
  <si>
    <t>1,74</t>
  </si>
  <si>
    <t>1,50</t>
  </si>
  <si>
    <t>1,86</t>
  </si>
  <si>
    <t>9,04</t>
  </si>
  <si>
    <t>9,57</t>
  </si>
  <si>
    <t>10,73</t>
  </si>
  <si>
    <t>8,10</t>
  </si>
  <si>
    <t>13,76</t>
  </si>
  <si>
    <t>7,14</t>
  </si>
  <si>
    <t>6,54</t>
  </si>
  <si>
    <t>7,94</t>
  </si>
  <si>
    <t>9,66</t>
  </si>
  <si>
    <t>DNS</t>
  </si>
  <si>
    <t>-</t>
  </si>
  <si>
    <t>6,76</t>
  </si>
  <si>
    <t>9,51</t>
  </si>
  <si>
    <t>11,08</t>
  </si>
  <si>
    <t>9,41</t>
  </si>
  <si>
    <t>10,02</t>
  </si>
  <si>
    <t>8,79</t>
  </si>
  <si>
    <t>10,53</t>
  </si>
  <si>
    <t>10,27</t>
  </si>
  <si>
    <t>10,16</t>
  </si>
  <si>
    <t>26,56</t>
  </si>
  <si>
    <t>26,22</t>
  </si>
  <si>
    <t>25,96</t>
  </si>
  <si>
    <t>24,98</t>
  </si>
  <si>
    <t>25,95</t>
  </si>
  <si>
    <t>27,01</t>
  </si>
  <si>
    <t>27,02</t>
  </si>
  <si>
    <t>28,79</t>
  </si>
  <si>
    <t>29,02</t>
  </si>
  <si>
    <t>27,21</t>
  </si>
  <si>
    <t>28,35</t>
  </si>
  <si>
    <t>27,40</t>
  </si>
  <si>
    <t>28,91</t>
  </si>
  <si>
    <t>31,82</t>
  </si>
  <si>
    <t>28,26</t>
  </si>
  <si>
    <t>30,22</t>
  </si>
  <si>
    <t>28,90</t>
  </si>
  <si>
    <t>29,04</t>
  </si>
  <si>
    <t>28,72</t>
  </si>
  <si>
    <t>56,62</t>
  </si>
  <si>
    <t>61,60</t>
  </si>
  <si>
    <t>51,65</t>
  </si>
  <si>
    <t>50,10</t>
  </si>
  <si>
    <t>51,50</t>
  </si>
  <si>
    <t>DNF</t>
  </si>
  <si>
    <t>53,28</t>
  </si>
  <si>
    <t>57,16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</si>
  <si>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</si>
  <si>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</si>
  <si>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</si>
  <si>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</si>
  <si>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</si>
  <si>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</si>
  <si>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</si>
  <si>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</si>
  <si>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</si>
  <si>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</si>
  <si>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</si>
  <si>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</si>
  <si>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</si>
  <si>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</si>
  <si>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</si>
  <si>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</si>
  <si>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</si>
  <si>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</si>
  <si>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</si>
  <si>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M.</t>
  </si>
  <si>
    <t>M</t>
  </si>
  <si>
    <t>15,78</t>
  </si>
  <si>
    <t>14,71</t>
  </si>
  <si>
    <t>15,54</t>
  </si>
  <si>
    <t>15,26</t>
  </si>
  <si>
    <t>17,82</t>
  </si>
  <si>
    <t>16,14</t>
  </si>
  <si>
    <t>16,81</t>
  </si>
  <si>
    <t>20,75</t>
  </si>
  <si>
    <t>17,05</t>
  </si>
  <si>
    <t>14,92</t>
  </si>
  <si>
    <t>15,38</t>
  </si>
  <si>
    <t>15,40</t>
  </si>
  <si>
    <t>19,94</t>
  </si>
  <si>
    <t>20,90</t>
  </si>
  <si>
    <t>4,95</t>
  </si>
  <si>
    <t>5,12</t>
  </si>
  <si>
    <t>4,99</t>
  </si>
  <si>
    <t>4,17</t>
  </si>
  <si>
    <t>4,33</t>
  </si>
  <si>
    <t>4,68</t>
  </si>
  <si>
    <t>4,48</t>
  </si>
  <si>
    <t>4,73</t>
  </si>
  <si>
    <t>4,62</t>
  </si>
  <si>
    <t>4,61</t>
  </si>
  <si>
    <t>4,45</t>
  </si>
  <si>
    <t>5,06</t>
  </si>
  <si>
    <t>4,64</t>
  </si>
  <si>
    <t>4,89</t>
  </si>
  <si>
    <t>4,72</t>
  </si>
  <si>
    <t>4,80</t>
  </si>
  <si>
    <t>5,14</t>
  </si>
  <si>
    <t>4,97</t>
  </si>
  <si>
    <t>4,74</t>
  </si>
  <si>
    <t>5,26</t>
  </si>
  <si>
    <t>5,49</t>
  </si>
  <si>
    <t>4,96</t>
  </si>
  <si>
    <t>5,27</t>
  </si>
  <si>
    <t>5,41</t>
  </si>
  <si>
    <t>1,64</t>
  </si>
  <si>
    <t>1,49</t>
  </si>
  <si>
    <t>1,82</t>
  </si>
  <si>
    <t>1,76</t>
  </si>
  <si>
    <t>1,73</t>
  </si>
  <si>
    <t>1,61</t>
  </si>
  <si>
    <t>23,07</t>
  </si>
  <si>
    <t>23,18</t>
  </si>
  <si>
    <t>35,30</t>
  </si>
  <si>
    <t>34,57</t>
  </si>
  <si>
    <t>40,66</t>
  </si>
  <si>
    <t>5,31</t>
  </si>
  <si>
    <t>5,40</t>
  </si>
  <si>
    <t>5,02</t>
  </si>
  <si>
    <t>5,79</t>
  </si>
  <si>
    <t>5,68</t>
  </si>
  <si>
    <t>5,34</t>
  </si>
  <si>
    <t>5,13</t>
  </si>
  <si>
    <t>4,30</t>
  </si>
  <si>
    <t>5,21</t>
  </si>
  <si>
    <t>4,54</t>
  </si>
  <si>
    <t>5,38</t>
  </si>
  <si>
    <t>25,84</t>
  </si>
  <si>
    <t>34,54</t>
  </si>
  <si>
    <t>30,49</t>
  </si>
  <si>
    <t>19,63</t>
  </si>
  <si>
    <t>22,16</t>
  </si>
  <si>
    <t>29,61</t>
  </si>
  <si>
    <t>16,21</t>
  </si>
  <si>
    <t>18,94</t>
  </si>
  <si>
    <t>24,84</t>
  </si>
  <si>
    <t>25,63</t>
  </si>
  <si>
    <t>30,64</t>
  </si>
  <si>
    <t>28,03</t>
  </si>
  <si>
    <t>26,96</t>
  </si>
  <si>
    <t>19,90</t>
  </si>
  <si>
    <t>16,80</t>
  </si>
  <si>
    <t>14,73</t>
  </si>
  <si>
    <t>27,48</t>
  </si>
  <si>
    <t>27,88</t>
  </si>
  <si>
    <t>24,77</t>
  </si>
  <si>
    <t>35,33</t>
  </si>
  <si>
    <t>31,32</t>
  </si>
  <si>
    <t>28,32</t>
  </si>
  <si>
    <t>27,82</t>
  </si>
  <si>
    <t>21,46</t>
  </si>
  <si>
    <t>22,81</t>
  </si>
  <si>
    <t>23,86</t>
  </si>
  <si>
    <t>24,58</t>
  </si>
  <si>
    <t>25,30</t>
  </si>
  <si>
    <t>20.</t>
  </si>
  <si>
    <t>21.</t>
  </si>
  <si>
    <t>22.</t>
  </si>
  <si>
    <t>23.</t>
  </si>
  <si>
    <t>24.</t>
  </si>
  <si>
    <t>25.</t>
  </si>
  <si>
    <t>26.</t>
  </si>
  <si>
    <t>27.</t>
  </si>
  <si>
    <t>2:27,56</t>
  </si>
  <si>
    <t>25,88</t>
  </si>
  <si>
    <t>23,60</t>
  </si>
  <si>
    <t>33,16</t>
  </si>
  <si>
    <t>17,66</t>
  </si>
  <si>
    <t>27,15</t>
  </si>
  <si>
    <t>41,53</t>
  </si>
  <si>
    <t>33,38</t>
  </si>
  <si>
    <t>27,67</t>
  </si>
  <si>
    <t>29,75</t>
  </si>
  <si>
    <t>20,67</t>
  </si>
  <si>
    <t>21,44</t>
  </si>
  <si>
    <t>32,75</t>
  </si>
  <si>
    <t>22,50</t>
  </si>
  <si>
    <t>35,35</t>
  </si>
  <si>
    <t>34,61</t>
  </si>
  <si>
    <t>31,22</t>
  </si>
  <si>
    <t>30,56</t>
  </si>
  <si>
    <t>2:30,08</t>
  </si>
  <si>
    <t>2:25,44</t>
  </si>
  <si>
    <t>2:43,60</t>
  </si>
  <si>
    <t>2:31,90</t>
  </si>
  <si>
    <t>2:46,61</t>
  </si>
  <si>
    <t>2:31,13</t>
  </si>
  <si>
    <t>2:42,36</t>
  </si>
  <si>
    <t>2:54,50</t>
  </si>
  <si>
    <t>2:57,23</t>
  </si>
  <si>
    <t>3:26,82</t>
  </si>
  <si>
    <t>2:34,31</t>
  </si>
  <si>
    <t>2:26,86</t>
  </si>
  <si>
    <t>2:40,69</t>
  </si>
  <si>
    <t>2:45,54</t>
  </si>
  <si>
    <t>2:34,13</t>
  </si>
  <si>
    <t>2:59,55</t>
  </si>
  <si>
    <t>2:49,86</t>
  </si>
  <si>
    <t>2:44,06</t>
  </si>
  <si>
    <t>3:05,66</t>
  </si>
  <si>
    <t>2:54,78</t>
  </si>
  <si>
    <t>2:45,08</t>
  </si>
  <si>
    <t>3:21,89</t>
  </si>
  <si>
    <t>2:33,69</t>
  </si>
  <si>
    <t>2:52,61</t>
  </si>
  <si>
    <t>2:52,36</t>
  </si>
  <si>
    <t>2:37,98</t>
  </si>
  <si>
    <t>3:07,81</t>
  </si>
  <si>
    <t>Hétpróba női ifjúsági csapatbajnokság</t>
  </si>
  <si>
    <t>1. KARC "A"</t>
  </si>
  <si>
    <t>2. TSC</t>
  </si>
  <si>
    <t>3. KSI SE "A"</t>
  </si>
  <si>
    <t>4. KARC "B"</t>
  </si>
  <si>
    <t>6. KSI SE "B"</t>
  </si>
  <si>
    <t>5. Reménység Vác</t>
  </si>
  <si>
    <t>41,10</t>
  </si>
  <si>
    <t>61,58</t>
  </si>
  <si>
    <t>32,15</t>
  </si>
  <si>
    <t>52,08</t>
  </si>
  <si>
    <t>49,71</t>
  </si>
  <si>
    <t>32,58</t>
  </si>
  <si>
    <t>40,58</t>
  </si>
  <si>
    <t>52,60</t>
  </si>
  <si>
    <t>2:22,31</t>
  </si>
  <si>
    <t>2:21,98</t>
  </si>
  <si>
    <t>2:18,40</t>
  </si>
  <si>
    <t>2:21,77</t>
  </si>
  <si>
    <t>2:26,84</t>
  </si>
  <si>
    <t>2:51,44</t>
  </si>
  <si>
    <t>2:30,54</t>
  </si>
  <si>
    <t>2:44,95</t>
  </si>
  <si>
    <t>2:34,48</t>
  </si>
  <si>
    <t>2:43,51</t>
  </si>
  <si>
    <t>2:42,55</t>
  </si>
  <si>
    <t>2:42,01</t>
  </si>
  <si>
    <t>3:04,39</t>
  </si>
  <si>
    <t>2:54,19</t>
  </si>
  <si>
    <t>2:56,26</t>
  </si>
  <si>
    <t>2:48,74</t>
  </si>
  <si>
    <t>2:50,47</t>
  </si>
  <si>
    <t>Hétpróba női junior csapat</t>
  </si>
  <si>
    <t>2. Dunakeszi VSE</t>
  </si>
  <si>
    <t>1. KARC</t>
  </si>
  <si>
    <t>3,60</t>
  </si>
  <si>
    <t>NH</t>
  </si>
  <si>
    <t>3,70</t>
  </si>
  <si>
    <t>4,10</t>
  </si>
  <si>
    <t>3,00</t>
  </si>
  <si>
    <t>A bajnok edzője: Petrovai József.</t>
  </si>
  <si>
    <t>A bajnokcsapat edzője: Adamik Zoltán.</t>
  </si>
  <si>
    <t>52,37</t>
  </si>
  <si>
    <t>43,60</t>
  </si>
  <si>
    <t>45,40</t>
  </si>
  <si>
    <t>55,73</t>
  </si>
  <si>
    <t>28,60</t>
  </si>
  <si>
    <t>42,02</t>
  </si>
  <si>
    <t>28,95</t>
  </si>
  <si>
    <t>2:58,09</t>
  </si>
  <si>
    <t>3:01,29</t>
  </si>
  <si>
    <t>3:04,93</t>
  </si>
  <si>
    <t>3:07,85</t>
  </si>
  <si>
    <t>3:29,88</t>
  </si>
  <si>
    <t>3:01,25</t>
  </si>
  <si>
    <t>3:01,68</t>
  </si>
  <si>
    <t>3:09,30</t>
  </si>
  <si>
    <t>A bajnok edzője: Ecseki Tibor.</t>
  </si>
  <si>
    <t>A bajnok edzője: Tölgyesi Előd.</t>
  </si>
  <si>
    <t>A bajnok edzője: Adamik Zoltán.</t>
  </si>
  <si>
    <t>A bajnokcsapat edzői: Adamik Zoltán.</t>
  </si>
  <si>
    <t>5,37</t>
  </si>
  <si>
    <t>4:52,93</t>
  </si>
  <si>
    <t>5:53,37</t>
  </si>
  <si>
    <t>4:50,02</t>
  </si>
  <si>
    <t>4:49,63</t>
  </si>
  <si>
    <t>4:17,68</t>
  </si>
  <si>
    <t>4:50,87</t>
  </si>
  <si>
    <t>5:36,82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</si>
</sst>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8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2" fillId="0" borderId="1" xfId="0" applyNumberFormat="1" applyFont="1" applyBorder="1" applyAlignment="1" applyProtection="1">
      <alignment horizontal="left"/>
      <protection hidden="1"/>
    </xf>
    <xf numFmtId="49" fontId="2" fillId="0" borderId="1" xfId="0" applyNumberFormat="1" applyFont="1" applyBorder="1" applyAlignment="1" applyProtection="1">
      <alignment/>
      <protection hidden="1"/>
    </xf>
    <xf numFmtId="49" fontId="2" fillId="0" borderId="1" xfId="0" applyNumberFormat="1" applyFont="1" applyBorder="1" applyAlignment="1" applyProtection="1">
      <alignment horizontal="center"/>
      <protection hidden="1"/>
    </xf>
    <xf numFmtId="0" fontId="4" fillId="0" borderId="1" xfId="0" applyNumberFormat="1" applyFont="1" applyBorder="1" applyAlignment="1" applyProtection="1">
      <alignment/>
      <protection hidden="1"/>
    </xf>
    <xf numFmtId="49" fontId="2" fillId="0" borderId="1" xfId="0" applyNumberFormat="1" applyFont="1" applyBorder="1" applyAlignment="1" applyProtection="1">
      <alignment horizontal="right"/>
      <protection hidden="1"/>
    </xf>
    <xf numFmtId="2" fontId="2" fillId="0" borderId="1" xfId="0" applyNumberFormat="1" applyFont="1" applyBorder="1" applyAlignment="1" applyProtection="1">
      <alignment/>
      <protection hidden="1"/>
    </xf>
    <xf numFmtId="49" fontId="0" fillId="0" borderId="1" xfId="0" applyNumberFormat="1" applyBorder="1" applyAlignment="1" applyProtection="1">
      <alignment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/>
      <protection hidden="1"/>
    </xf>
    <xf numFmtId="49" fontId="0" fillId="0" borderId="1" xfId="0" applyNumberFormat="1" applyBorder="1" applyAlignment="1" applyProtection="1">
      <alignment horizontal="right"/>
      <protection hidden="1"/>
    </xf>
    <xf numFmtId="1" fontId="2" fillId="0" borderId="1" xfId="0" applyNumberFormat="1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49" fontId="7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49" fontId="6" fillId="0" borderId="1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49" fontId="2" fillId="0" borderId="2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2" fontId="0" fillId="0" borderId="1" xfId="0" applyNumberForma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" fontId="2" fillId="0" borderId="1" xfId="0" applyNumberFormat="1" applyFont="1" applyBorder="1" applyAlignment="1" applyProtection="1" quotePrefix="1">
      <alignment horizontal="right"/>
      <protection hidden="1"/>
    </xf>
    <xf numFmtId="49" fontId="2" fillId="0" borderId="1" xfId="0" applyNumberFormat="1" applyFont="1" applyBorder="1" applyAlignment="1" applyProtection="1" quotePrefix="1">
      <alignment horizontal="left"/>
      <protection hidden="1"/>
    </xf>
    <xf numFmtId="1" fontId="0" fillId="0" borderId="0" xfId="0" applyNumberFormat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0" fillId="0" borderId="1" xfId="0" applyNumberFormat="1" applyFont="1" applyBorder="1" applyAlignment="1" applyProtection="1">
      <alignment horizontal="right"/>
      <protection hidden="1"/>
    </xf>
    <xf numFmtId="2" fontId="0" fillId="0" borderId="1" xfId="0" applyNumberFormat="1" applyFont="1" applyBorder="1" applyAlignment="1" applyProtection="1">
      <alignment/>
      <protection hidden="1"/>
    </xf>
    <xf numFmtId="1" fontId="11" fillId="0" borderId="1" xfId="0" applyNumberFormat="1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 quotePrefix="1">
      <alignment horizontal="left"/>
      <protection hidden="1"/>
    </xf>
    <xf numFmtId="1" fontId="2" fillId="0" borderId="0" xfId="0" applyNumberFormat="1" applyFont="1" applyBorder="1" applyAlignment="1" applyProtection="1" quotePrefix="1">
      <alignment horizontal="right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32"/>
  <sheetViews>
    <sheetView workbookViewId="0" topLeftCell="A1">
      <selection activeCell="A1" sqref="A1"/>
    </sheetView>
  </sheetViews>
  <sheetFormatPr defaultColWidth="9.00390625" defaultRowHeight="12.75"/>
  <cols>
    <col min="1" max="1" width="19.875" style="1" customWidth="1"/>
  </cols>
  <sheetData>
    <row r="1" s="3" customFormat="1" ht="12.75">
      <c r="A1" s="2" t="s">
        <v>16</v>
      </c>
    </row>
    <row r="2" s="3" customFormat="1" ht="12.75">
      <c r="A2" s="2"/>
    </row>
    <row r="3" spans="1:4" s="3" customFormat="1" ht="12.75">
      <c r="A3" s="4" t="s">
        <v>15</v>
      </c>
      <c r="B3" s="5" t="s">
        <v>1</v>
      </c>
      <c r="C3" s="5" t="s">
        <v>2</v>
      </c>
      <c r="D3" s="5" t="s">
        <v>3</v>
      </c>
    </row>
    <row r="4" spans="1:4" s="3" customFormat="1" ht="12.75">
      <c r="A4" s="6" t="s">
        <v>0</v>
      </c>
      <c r="B4" s="7">
        <v>25.4347</v>
      </c>
      <c r="C4" s="8">
        <v>18</v>
      </c>
      <c r="D4" s="8">
        <v>1.81</v>
      </c>
    </row>
    <row r="5" spans="1:4" s="3" customFormat="1" ht="12.75">
      <c r="A5" s="6" t="s">
        <v>4</v>
      </c>
      <c r="B5" s="7">
        <v>5.8425</v>
      </c>
      <c r="C5" s="8">
        <v>38</v>
      </c>
      <c r="D5" s="8">
        <v>1.81</v>
      </c>
    </row>
    <row r="6" spans="1:4" s="3" customFormat="1" ht="12.75">
      <c r="A6" s="6" t="s">
        <v>5</v>
      </c>
      <c r="B6" s="7">
        <v>3.301612</v>
      </c>
      <c r="C6" s="8">
        <v>57</v>
      </c>
      <c r="D6" s="8">
        <v>1.81</v>
      </c>
    </row>
    <row r="7" spans="1:4" s="3" customFormat="1" ht="12.75">
      <c r="A7" s="6" t="s">
        <v>6</v>
      </c>
      <c r="B7" s="7">
        <v>1.53775</v>
      </c>
      <c r="C7" s="8">
        <v>82</v>
      </c>
      <c r="D7" s="8">
        <v>1.81</v>
      </c>
    </row>
    <row r="8" spans="1:4" s="3" customFormat="1" ht="12.75">
      <c r="A8" s="6" t="s">
        <v>27</v>
      </c>
      <c r="B8" s="7">
        <v>0.08713</v>
      </c>
      <c r="C8" s="8">
        <v>305.5</v>
      </c>
      <c r="D8" s="8">
        <v>1.85</v>
      </c>
    </row>
    <row r="9" spans="1:4" s="3" customFormat="1" ht="12.75">
      <c r="A9" s="6" t="s">
        <v>7</v>
      </c>
      <c r="B9" s="7">
        <v>0.03768</v>
      </c>
      <c r="C9" s="8">
        <v>480</v>
      </c>
      <c r="D9" s="8">
        <v>1.85</v>
      </c>
    </row>
    <row r="10" spans="1:4" s="3" customFormat="1" ht="12.75">
      <c r="A10" s="6" t="s">
        <v>8</v>
      </c>
      <c r="B10" s="7">
        <v>5.74352</v>
      </c>
      <c r="C10" s="8">
        <v>28.5</v>
      </c>
      <c r="D10" s="8">
        <v>1.92</v>
      </c>
    </row>
    <row r="11" spans="1:4" s="3" customFormat="1" ht="12.75">
      <c r="A11" s="6" t="s">
        <v>9</v>
      </c>
      <c r="B11" s="7">
        <v>0.8465</v>
      </c>
      <c r="C11" s="8">
        <v>75</v>
      </c>
      <c r="D11" s="8">
        <v>1.42</v>
      </c>
    </row>
    <row r="12" spans="1:4" s="3" customFormat="1" ht="12.75">
      <c r="A12" s="6" t="s">
        <v>10</v>
      </c>
      <c r="B12" s="7">
        <v>0.2797</v>
      </c>
      <c r="C12" s="8">
        <v>100</v>
      </c>
      <c r="D12" s="8">
        <v>1.35</v>
      </c>
    </row>
    <row r="13" spans="1:4" s="3" customFormat="1" ht="12.75">
      <c r="A13" s="6" t="s">
        <v>11</v>
      </c>
      <c r="B13" s="7">
        <v>0.14354</v>
      </c>
      <c r="C13" s="8">
        <v>220</v>
      </c>
      <c r="D13" s="8">
        <v>1.4</v>
      </c>
    </row>
    <row r="14" spans="1:4" s="3" customFormat="1" ht="12.75">
      <c r="A14" s="6" t="s">
        <v>12</v>
      </c>
      <c r="B14" s="7">
        <v>51.39</v>
      </c>
      <c r="C14" s="8">
        <v>1.5</v>
      </c>
      <c r="D14" s="8">
        <v>1.05</v>
      </c>
    </row>
    <row r="15" spans="1:4" s="3" customFormat="1" ht="12.75">
      <c r="A15" s="6" t="s">
        <v>13</v>
      </c>
      <c r="B15" s="7">
        <v>12.91</v>
      </c>
      <c r="C15" s="8">
        <v>4</v>
      </c>
      <c r="D15" s="8">
        <v>1.1</v>
      </c>
    </row>
    <row r="16" spans="1:4" s="3" customFormat="1" ht="12.75">
      <c r="A16" s="6" t="s">
        <v>14</v>
      </c>
      <c r="B16" s="7">
        <v>10.14</v>
      </c>
      <c r="C16" s="8">
        <v>7</v>
      </c>
      <c r="D16" s="8">
        <v>1.08</v>
      </c>
    </row>
    <row r="17" spans="1:4" s="3" customFormat="1" ht="12.75">
      <c r="A17" s="9"/>
      <c r="B17" s="10"/>
      <c r="C17" s="11"/>
      <c r="D17" s="11"/>
    </row>
    <row r="18" spans="1:4" s="3" customFormat="1" ht="12.75">
      <c r="A18" s="9"/>
      <c r="B18" s="10"/>
      <c r="C18" s="11"/>
      <c r="D18" s="11"/>
    </row>
    <row r="19" spans="1:4" s="3" customFormat="1" ht="12.75">
      <c r="A19" s="2"/>
      <c r="C19" s="12"/>
      <c r="D19" s="12"/>
    </row>
    <row r="20" spans="1:4" s="3" customFormat="1" ht="12.75">
      <c r="A20" s="2"/>
      <c r="C20" s="12"/>
      <c r="D20" s="12"/>
    </row>
    <row r="21" spans="1:4" s="3" customFormat="1" ht="12.75">
      <c r="A21" s="2"/>
      <c r="C21" s="12"/>
      <c r="D21" s="12"/>
    </row>
    <row r="22" spans="1:4" s="3" customFormat="1" ht="12.75">
      <c r="A22" s="4" t="s">
        <v>17</v>
      </c>
      <c r="B22" s="5" t="s">
        <v>1</v>
      </c>
      <c r="C22" s="5" t="s">
        <v>2</v>
      </c>
      <c r="D22" s="5" t="s">
        <v>3</v>
      </c>
    </row>
    <row r="23" spans="1:4" s="3" customFormat="1" ht="12.75">
      <c r="A23" s="6" t="s">
        <v>4</v>
      </c>
      <c r="B23" s="7">
        <v>4.99087</v>
      </c>
      <c r="C23" s="8">
        <v>42.5</v>
      </c>
      <c r="D23" s="8">
        <v>1.81</v>
      </c>
    </row>
    <row r="24" spans="1:4" s="3" customFormat="1" ht="12.75">
      <c r="A24" s="6" t="s">
        <v>18</v>
      </c>
      <c r="B24" s="7">
        <v>0.11193</v>
      </c>
      <c r="C24" s="8">
        <v>254</v>
      </c>
      <c r="D24" s="8">
        <v>1.88</v>
      </c>
    </row>
    <row r="25" spans="1:4" s="3" customFormat="1" ht="12.75">
      <c r="A25" s="6" t="s">
        <v>19</v>
      </c>
      <c r="B25" s="7">
        <v>9.23076</v>
      </c>
      <c r="C25" s="8">
        <v>26.7</v>
      </c>
      <c r="D25" s="8">
        <v>1.835</v>
      </c>
    </row>
    <row r="26" spans="1:4" s="3" customFormat="1" ht="12.75">
      <c r="A26" s="6" t="s">
        <v>9</v>
      </c>
      <c r="B26" s="7">
        <v>1.84523</v>
      </c>
      <c r="C26" s="8">
        <v>75</v>
      </c>
      <c r="D26" s="8">
        <v>1.348</v>
      </c>
    </row>
    <row r="27" spans="1:4" s="3" customFormat="1" ht="12.75">
      <c r="A27" s="6" t="s">
        <v>11</v>
      </c>
      <c r="B27" s="7">
        <v>0.188807</v>
      </c>
      <c r="C27" s="8">
        <v>210</v>
      </c>
      <c r="D27" s="8">
        <v>1.41</v>
      </c>
    </row>
    <row r="28" spans="1:4" s="3" customFormat="1" ht="12.75">
      <c r="A28" s="6" t="s">
        <v>12</v>
      </c>
      <c r="B28" s="7">
        <v>56.0211</v>
      </c>
      <c r="C28" s="8">
        <v>1.5</v>
      </c>
      <c r="D28" s="8">
        <v>1.05</v>
      </c>
    </row>
    <row r="29" spans="1:4" s="3" customFormat="1" ht="12.75">
      <c r="A29" s="6" t="s">
        <v>14</v>
      </c>
      <c r="B29" s="7">
        <v>15.9803</v>
      </c>
      <c r="C29" s="8">
        <v>3.8</v>
      </c>
      <c r="D29" s="8">
        <v>1.04</v>
      </c>
    </row>
    <row r="30" s="3" customFormat="1" ht="12.75">
      <c r="A30" s="2"/>
    </row>
    <row r="31" s="3" customFormat="1" ht="12.75">
      <c r="A31" s="2"/>
    </row>
    <row r="32" s="3" customFormat="1" ht="12.75">
      <c r="A32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2:Z10"/>
  <sheetViews>
    <sheetView view="pageBreakPreview" zoomScaleNormal="85" zoomScaleSheetLayoutView="100" workbookViewId="0" topLeftCell="A1">
      <selection activeCell="C28" sqref="C28"/>
    </sheetView>
  </sheetViews>
  <sheetFormatPr defaultColWidth="9.00390625" defaultRowHeight="12.75"/>
  <cols>
    <col min="1" max="1" width="3.625" style="3" customWidth="1"/>
    <col min="2" max="2" width="17.00390625" style="3" customWidth="1"/>
    <col min="3" max="3" width="3.00390625" style="3" bestFit="1" customWidth="1"/>
    <col min="4" max="4" width="13.375" style="3" bestFit="1" customWidth="1"/>
    <col min="5" max="5" width="5.75390625" style="3" customWidth="1"/>
    <col min="6" max="6" width="4.25390625" style="31" customWidth="1"/>
    <col min="7" max="7" width="5.375" style="3" bestFit="1" customWidth="1"/>
    <col min="8" max="8" width="4.25390625" style="31" customWidth="1"/>
    <col min="9" max="9" width="6.00390625" style="3" customWidth="1"/>
    <col min="10" max="10" width="4.75390625" style="31" customWidth="1"/>
    <col min="11" max="11" width="5.625" style="3" customWidth="1"/>
    <col min="12" max="12" width="4.25390625" style="31" customWidth="1"/>
    <col min="13" max="13" width="5.625" style="3" customWidth="1"/>
    <col min="14" max="14" width="5.00390625" style="31" customWidth="1"/>
    <col min="15" max="15" width="6.00390625" style="3" customWidth="1"/>
    <col min="16" max="16" width="4.125" style="31" bestFit="1" customWidth="1"/>
    <col min="17" max="17" width="5.875" style="3" customWidth="1"/>
    <col min="18" max="18" width="4.125" style="31" bestFit="1" customWidth="1"/>
    <col min="19" max="19" width="4.00390625" style="3" bestFit="1" customWidth="1"/>
    <col min="20" max="20" width="5.25390625" style="31" customWidth="1"/>
    <col min="21" max="21" width="6.75390625" style="3" bestFit="1" customWidth="1"/>
    <col min="22" max="22" width="4.125" style="31" bestFit="1" customWidth="1"/>
    <col min="23" max="23" width="7.25390625" style="3" bestFit="1" customWidth="1"/>
    <col min="24" max="24" width="7.25390625" style="3" hidden="1" customWidth="1"/>
    <col min="25" max="25" width="5.00390625" style="31" bestFit="1" customWidth="1"/>
    <col min="26" max="16384" width="9.125" style="3" customWidth="1"/>
  </cols>
  <sheetData>
    <row r="2" spans="1:26" ht="12.75">
      <c r="A2" s="13"/>
      <c r="B2" s="14" t="s">
        <v>29</v>
      </c>
      <c r="C2" s="15"/>
      <c r="D2" s="16"/>
      <c r="E2" s="16"/>
      <c r="F2" s="17"/>
      <c r="G2" s="16"/>
      <c r="H2" s="17"/>
      <c r="I2" s="16"/>
      <c r="J2" s="17"/>
      <c r="K2" s="16"/>
      <c r="L2" s="17"/>
      <c r="M2" s="16"/>
      <c r="N2" s="17"/>
      <c r="O2" s="16"/>
      <c r="P2" s="17"/>
      <c r="Q2" s="16"/>
      <c r="R2" s="17"/>
      <c r="S2" s="16"/>
      <c r="T2" s="17"/>
      <c r="U2" s="16"/>
      <c r="V2" s="17"/>
      <c r="W2" s="16"/>
      <c r="X2" s="16"/>
      <c r="Y2" s="17"/>
      <c r="Z2" s="18"/>
    </row>
    <row r="3" spans="1:26" ht="12.75">
      <c r="A3" s="19"/>
      <c r="B3" s="20"/>
      <c r="C3" s="21"/>
      <c r="D3" s="20"/>
      <c r="E3" s="20" t="s">
        <v>0</v>
      </c>
      <c r="F3" s="22"/>
      <c r="G3" s="20" t="s">
        <v>20</v>
      </c>
      <c r="H3" s="22"/>
      <c r="I3" s="20" t="s">
        <v>28</v>
      </c>
      <c r="J3" s="22"/>
      <c r="K3" s="23" t="s">
        <v>21</v>
      </c>
      <c r="L3" s="22"/>
      <c r="M3" s="20" t="s">
        <v>6</v>
      </c>
      <c r="N3" s="22"/>
      <c r="O3" s="20" t="s">
        <v>22</v>
      </c>
      <c r="P3" s="22"/>
      <c r="Q3" s="20" t="s">
        <v>23</v>
      </c>
      <c r="R3" s="22"/>
      <c r="S3" s="20" t="s">
        <v>24</v>
      </c>
      <c r="T3" s="22"/>
      <c r="U3" s="20" t="s">
        <v>25</v>
      </c>
      <c r="V3" s="22"/>
      <c r="W3" s="20" t="s">
        <v>7</v>
      </c>
      <c r="X3" s="24"/>
      <c r="Y3" s="22"/>
      <c r="Z3" s="23" t="s">
        <v>26</v>
      </c>
    </row>
    <row r="4" spans="1:26" ht="12.75">
      <c r="A4" s="19" t="s">
        <v>306</v>
      </c>
      <c r="B4" s="7" t="s">
        <v>44</v>
      </c>
      <c r="C4" s="7">
        <v>79</v>
      </c>
      <c r="D4" s="7" t="s">
        <v>45</v>
      </c>
      <c r="E4" s="25" t="s">
        <v>54</v>
      </c>
      <c r="F4" s="27">
        <f>IF(E4="",0,ROUNDDOWN((POWER((Konst!$C$4-$E4),Konst!$D$4))*Konst!$B$4,0))</f>
        <v>834</v>
      </c>
      <c r="G4" s="28" t="s">
        <v>221</v>
      </c>
      <c r="H4" s="27">
        <f>IF(G4="",0,ROUNDDOWN((POWER((($G4*100)-Konst!$C$13),Konst!$D$13))*Konst!$B$13,0))</f>
        <v>790</v>
      </c>
      <c r="I4" s="30">
        <v>13.22</v>
      </c>
      <c r="J4" s="27">
        <f>IF(I4="",0,ROUNDDOWN((POWER(($I4-Konst!$C$14),Konst!$D$14))*Konst!$B$14,0))</f>
        <v>681</v>
      </c>
      <c r="K4" s="28" t="s">
        <v>258</v>
      </c>
      <c r="L4" s="27">
        <f>IF(K4="",0,ROUNDDOWN((POWER((($K4*100)-Konst!$C$11),Konst!$D$11))*Konst!$B$11,0))</f>
        <v>679</v>
      </c>
      <c r="M4" s="28" t="s">
        <v>302</v>
      </c>
      <c r="N4" s="27">
        <f>IF(M4="",0,ROUNDDOWN((POWER((Konst!$C$7-$M4),Konst!$D$7))*Konst!$B$7,0))</f>
        <v>747</v>
      </c>
      <c r="O4" s="28" t="s">
        <v>336</v>
      </c>
      <c r="P4" s="27">
        <f>IF(O4="",0,ROUNDDOWN((POWER((Konst!$C$10-$O4),Konst!$D$10))*Konst!$B$10,0))</f>
        <v>859</v>
      </c>
      <c r="Q4" s="28" t="s">
        <v>374</v>
      </c>
      <c r="R4" s="27">
        <f>IF(Q4="",0,ROUNDDOWN((POWER(($Q4-Konst!$C$15),Konst!$D$15))*Konst!$B$15,0))</f>
        <v>555</v>
      </c>
      <c r="S4" s="25" t="s">
        <v>383</v>
      </c>
      <c r="T4" s="27">
        <f>IF(S4="",0,ROUNDDOWN((POWER((($S4*100)-Konst!$C$12),Konst!$D$12))*Konst!$B$12,0))</f>
        <v>702</v>
      </c>
      <c r="U4" s="28" t="s">
        <v>510</v>
      </c>
      <c r="V4" s="27">
        <f>IF(U4="",0,ROUNDDOWN((POWER(($U4-Konst!$C$16),Konst!$D$16))*Konst!$B$16,0))</f>
        <v>624</v>
      </c>
      <c r="W4" s="25" t="s">
        <v>532</v>
      </c>
      <c r="X4" s="8">
        <f aca="true" t="shared" si="0" ref="X4:X10">VALUE(60*MID(W4,1,1))+VALUE(MID(W4,3,2))+VALUE(MID(W4,6,2)/100)</f>
        <v>290.02</v>
      </c>
      <c r="Y4" s="27">
        <f>IF(W4="",0,ROUNDDOWN((POWER((Konst!$C$9-$X4),Konst!$D$9))*Konst!$B$9,0))</f>
        <v>619</v>
      </c>
      <c r="Z4" s="29">
        <f>SUM(F4,H4,J4,L4,N4,P4,R4,T4,V4,Y4)</f>
        <v>7090</v>
      </c>
    </row>
    <row r="5" spans="1:26" ht="12.75">
      <c r="A5" s="19" t="s">
        <v>307</v>
      </c>
      <c r="B5" s="7" t="s">
        <v>50</v>
      </c>
      <c r="C5" s="7">
        <v>80</v>
      </c>
      <c r="D5" s="7" t="s">
        <v>51</v>
      </c>
      <c r="E5" s="25" t="s">
        <v>57</v>
      </c>
      <c r="F5" s="27">
        <f>IF(E5="",0,ROUNDDOWN((POWER((Konst!$C$4-$E5),Konst!$D$4))*Konst!$B$4,0))</f>
        <v>681</v>
      </c>
      <c r="G5" s="28" t="s">
        <v>218</v>
      </c>
      <c r="H5" s="27">
        <f>IF(G5="",0,ROUNDDOWN((POWER((($G5*100)-Konst!$C$13),Konst!$D$13))*Konst!$B$13,0))</f>
        <v>697</v>
      </c>
      <c r="I5" s="30">
        <v>13.78</v>
      </c>
      <c r="J5" s="27">
        <f>IF(I5="",0,ROUNDDOWN((POWER(($I5-Konst!$C$14),Konst!$D$14))*Konst!$B$14,0))</f>
        <v>715</v>
      </c>
      <c r="K5" s="28" t="s">
        <v>258</v>
      </c>
      <c r="L5" s="27">
        <f>IF(K5="",0,ROUNDDOWN((POWER((($K5*100)-Konst!$C$11),Konst!$D$11))*Konst!$B$11,0))</f>
        <v>679</v>
      </c>
      <c r="M5" s="28" t="s">
        <v>304</v>
      </c>
      <c r="N5" s="27">
        <f>IF(M5="",0,ROUNDDOWN((POWER((Konst!$C$7-$M5),Konst!$D$7))*Konst!$B$7,0))</f>
        <v>670</v>
      </c>
      <c r="O5" s="28" t="s">
        <v>338</v>
      </c>
      <c r="P5" s="27">
        <f>IF(O5="",0,ROUNDDOWN((POWER((Konst!$C$10-$O5),Konst!$D$10))*Konst!$B$10,0))</f>
        <v>802</v>
      </c>
      <c r="Q5" s="28" t="s">
        <v>375</v>
      </c>
      <c r="R5" s="27">
        <f>IF(Q5="",0,ROUNDDOWN((POWER(($Q5-Konst!$C$15),Konst!$D$15))*Konst!$B$15,0))</f>
        <v>678</v>
      </c>
      <c r="S5" s="25" t="s">
        <v>506</v>
      </c>
      <c r="T5" s="27">
        <f>IF(S5="",0,ROUNDDOWN((POWER((($S5*100)-Konst!$C$12),Konst!$D$12))*Konst!$B$12,0))</f>
        <v>645</v>
      </c>
      <c r="U5" s="28" t="s">
        <v>513</v>
      </c>
      <c r="V5" s="27">
        <f>IF(U5="",0,ROUNDDOWN((POWER(($U5-Konst!$C$16),Konst!$D$16))*Konst!$B$16,0))</f>
        <v>674</v>
      </c>
      <c r="W5" s="25" t="s">
        <v>533</v>
      </c>
      <c r="X5" s="8">
        <f t="shared" si="0"/>
        <v>289.63</v>
      </c>
      <c r="Y5" s="27">
        <f>IF(W5="",0,ROUNDDOWN((POWER((Konst!$C$9-$X5),Konst!$D$9))*Konst!$B$9,0))</f>
        <v>621</v>
      </c>
      <c r="Z5" s="29">
        <f>SUM(F5,H5,J5,L5,N5,P5,R5,T5,V5,Y5)</f>
        <v>6862</v>
      </c>
    </row>
    <row r="6" spans="1:26" ht="12.75">
      <c r="A6" s="19" t="s">
        <v>308</v>
      </c>
      <c r="B6" s="7" t="s">
        <v>48</v>
      </c>
      <c r="C6" s="7">
        <v>81</v>
      </c>
      <c r="D6" s="7" t="s">
        <v>49</v>
      </c>
      <c r="E6" s="25" t="s">
        <v>56</v>
      </c>
      <c r="F6" s="27">
        <f>IF(E6="",0,ROUNDDOWN((POWER((Konst!$C$4-$E6),Konst!$D$4))*Konst!$B$4,0))</f>
        <v>645</v>
      </c>
      <c r="G6" s="28" t="s">
        <v>217</v>
      </c>
      <c r="H6" s="27">
        <f>IF(G6="",0,ROUNDDOWN((POWER((($G6*100)-Konst!$C$13),Konst!$D$13))*Konst!$B$13,0))</f>
        <v>688</v>
      </c>
      <c r="I6" s="30">
        <v>11.05</v>
      </c>
      <c r="J6" s="27">
        <f>IF(I6="",0,ROUNDDOWN((POWER(($I6-Konst!$C$14),Konst!$D$14))*Konst!$B$14,0))</f>
        <v>549</v>
      </c>
      <c r="K6" s="28" t="s">
        <v>254</v>
      </c>
      <c r="L6" s="27">
        <f>IF(K6="",0,ROUNDDOWN((POWER((($K6*100)-Konst!$C$11),Konst!$D$11))*Konst!$B$11,0))</f>
        <v>552</v>
      </c>
      <c r="M6" s="28" t="s">
        <v>300</v>
      </c>
      <c r="N6" s="27">
        <f>IF(M6="",0,ROUNDDOWN((POWER((Konst!$C$7-$M6),Konst!$D$7))*Konst!$B$7,0))</f>
        <v>740</v>
      </c>
      <c r="O6" s="28" t="s">
        <v>335</v>
      </c>
      <c r="P6" s="27">
        <f>IF(O6="",0,ROUNDDOWN((POWER((Konst!$C$10-$O6),Konst!$D$10))*Konst!$B$10,0))</f>
        <v>619</v>
      </c>
      <c r="Q6" s="28" t="s">
        <v>373</v>
      </c>
      <c r="R6" s="27">
        <f>IF(Q6="",0,ROUNDDOWN((POWER(($Q6-Konst!$C$15),Konst!$D$15))*Konst!$B$15,0))</f>
        <v>570</v>
      </c>
      <c r="S6" s="25" t="s">
        <v>504</v>
      </c>
      <c r="T6" s="27">
        <v>0</v>
      </c>
      <c r="U6" s="28" t="s">
        <v>511</v>
      </c>
      <c r="V6" s="27">
        <f>IF(U6="",0,ROUNDDOWN((POWER(($U6-Konst!$C$16),Konst!$D$16))*Konst!$B$16,0))</f>
        <v>494</v>
      </c>
      <c r="W6" s="25" t="s">
        <v>534</v>
      </c>
      <c r="X6" s="8">
        <f t="shared" si="0"/>
        <v>257.68</v>
      </c>
      <c r="Y6" s="27">
        <f>IF(W6="",0,ROUNDDOWN((POWER((Konst!$C$9-$X6),Konst!$D$9))*Konst!$B$9,0))</f>
        <v>827</v>
      </c>
      <c r="Z6" s="29">
        <f>SUM(F6,H6,J6,L6,N6,P6,R6,T6,V6,Y6)</f>
        <v>5684</v>
      </c>
    </row>
    <row r="7" spans="1:26" ht="12.75">
      <c r="A7" s="19" t="s">
        <v>309</v>
      </c>
      <c r="B7" s="7" t="s">
        <v>42</v>
      </c>
      <c r="C7" s="7">
        <v>86</v>
      </c>
      <c r="D7" s="7" t="s">
        <v>43</v>
      </c>
      <c r="E7" s="25" t="s">
        <v>53</v>
      </c>
      <c r="F7" s="27">
        <f>IF(E7="",0,ROUNDDOWN((POWER((Konst!$C$4-$E7),Konst!$D$4))*Konst!$B$4,0))</f>
        <v>786</v>
      </c>
      <c r="G7" s="28" t="s">
        <v>220</v>
      </c>
      <c r="H7" s="27">
        <f>IF(G7="",0,ROUNDDOWN((POWER((($G7*100)-Konst!$C$13),Konst!$D$13))*Konst!$B$13,0))</f>
        <v>621</v>
      </c>
      <c r="I7" s="30">
        <v>8.19</v>
      </c>
      <c r="J7" s="27">
        <f>IF(I7="",0,ROUNDDOWN((POWER(($I7-Konst!$C$14),Konst!$D$14))*Konst!$B$14,0))</f>
        <v>378</v>
      </c>
      <c r="K7" s="28" t="s">
        <v>256</v>
      </c>
      <c r="L7" s="27">
        <f>IF(K7="",0,ROUNDDOWN((POWER((($K7*100)-Konst!$C$11),Konst!$D$11))*Konst!$B$11,0))</f>
        <v>577</v>
      </c>
      <c r="M7" s="28" t="s">
        <v>301</v>
      </c>
      <c r="N7" s="27">
        <f>IF(M7="",0,ROUNDDOWN((POWER((Konst!$C$7-$M7),Konst!$D$7))*Konst!$B$7,0))</f>
        <v>810</v>
      </c>
      <c r="O7" s="28" t="s">
        <v>339</v>
      </c>
      <c r="P7" s="27">
        <f>IF(O7="",0,ROUNDDOWN((POWER((Konst!$C$10-$O7),Konst!$D$10))*Konst!$B$10,0))</f>
        <v>354</v>
      </c>
      <c r="Q7" s="28" t="s">
        <v>372</v>
      </c>
      <c r="R7" s="27">
        <f>IF(Q7="",0,ROUNDDOWN((POWER(($Q7-Konst!$C$15),Konst!$D$15))*Konst!$B$15,0))</f>
        <v>332</v>
      </c>
      <c r="S7" s="25" t="s">
        <v>503</v>
      </c>
      <c r="T7" s="27">
        <f>IF(S7="",0,ROUNDDOWN((POWER((($S7*100)-Konst!$C$12),Konst!$D$12))*Konst!$B$12,0))</f>
        <v>509</v>
      </c>
      <c r="U7" s="28" t="s">
        <v>514</v>
      </c>
      <c r="V7" s="27">
        <f>IF(U7="",0,ROUNDDOWN((POWER(($U7-Konst!$C$16),Konst!$D$16))*Konst!$B$16,0))</f>
        <v>280</v>
      </c>
      <c r="W7" s="25" t="s">
        <v>535</v>
      </c>
      <c r="X7" s="8">
        <f t="shared" si="0"/>
        <v>290.87</v>
      </c>
      <c r="Y7" s="27">
        <f>IF(W7="",0,ROUNDDOWN((POWER((Konst!$C$9-$X7),Konst!$D$9))*Konst!$B$9,0))</f>
        <v>613</v>
      </c>
      <c r="Z7" s="29">
        <f>SUM(F7,H7,J7,L7,N7,P7,R7,T7,V7,Y7)</f>
        <v>5260</v>
      </c>
    </row>
    <row r="8" spans="1:26" ht="12.75">
      <c r="A8" s="19" t="s">
        <v>310</v>
      </c>
      <c r="B8" s="7" t="s">
        <v>40</v>
      </c>
      <c r="C8" s="7">
        <v>80</v>
      </c>
      <c r="D8" s="7" t="s">
        <v>41</v>
      </c>
      <c r="E8" s="25" t="s">
        <v>52</v>
      </c>
      <c r="F8" s="27">
        <f>IF(E8="",0,ROUNDDOWN((POWER((Konst!$C$4-$E8),Konst!$D$4))*Konst!$B$4,0))</f>
        <v>677</v>
      </c>
      <c r="G8" s="28" t="s">
        <v>219</v>
      </c>
      <c r="H8" s="27">
        <f>IF(G8="",0,ROUNDDOWN((POWER((($G8*100)-Konst!$C$13),Konst!$D$13))*Konst!$B$13,0))</f>
        <v>606</v>
      </c>
      <c r="I8" s="30">
        <v>10.01</v>
      </c>
      <c r="J8" s="27">
        <f>IF(I8="",0,ROUNDDOWN((POWER(($I8-Konst!$C$14),Konst!$D$14))*Konst!$B$14,0))</f>
        <v>486</v>
      </c>
      <c r="K8" s="28" t="s">
        <v>255</v>
      </c>
      <c r="L8" s="27">
        <f>IF(K8="",0,ROUNDDOWN((POWER((($K8*100)-Konst!$C$11),Konst!$D$11))*Konst!$B$11,0))</f>
        <v>434</v>
      </c>
      <c r="M8" s="28" t="s">
        <v>305</v>
      </c>
      <c r="N8" s="27">
        <f>IF(M8="",0,ROUNDDOWN((POWER((Konst!$C$7-$M8),Konst!$D$7))*Konst!$B$7,0))</f>
        <v>515</v>
      </c>
      <c r="O8" s="28" t="s">
        <v>340</v>
      </c>
      <c r="P8" s="27">
        <f>IF(O8="",0,ROUNDDOWN((POWER((Konst!$C$10-$O8),Konst!$D$10))*Konst!$B$10,0))</f>
        <v>282</v>
      </c>
      <c r="Q8" s="28" t="s">
        <v>371</v>
      </c>
      <c r="R8" s="27">
        <f>IF(Q8="",0,ROUNDDOWN((POWER(($Q8-Konst!$C$15),Konst!$D$15))*Konst!$B$15,0))</f>
        <v>330</v>
      </c>
      <c r="S8" s="25" t="s">
        <v>505</v>
      </c>
      <c r="T8" s="27">
        <f>IF(S8="",0,ROUNDDOWN((POWER((($S8*100)-Konst!$C$12),Konst!$D$12))*Konst!$B$12,0))</f>
        <v>535</v>
      </c>
      <c r="U8" s="28" t="s">
        <v>512</v>
      </c>
      <c r="V8" s="27">
        <f>IF(U8="",0,ROUNDDOWN((POWER(($U8-Konst!$C$16),Konst!$D$16))*Konst!$B$16,0))</f>
        <v>521</v>
      </c>
      <c r="W8" s="25" t="s">
        <v>536</v>
      </c>
      <c r="X8" s="8">
        <f>VALUE(60*MID(W8,1,1))+VALUE(MID(W8,3,2))+VALUE(MID(W8,6,2)/100)</f>
        <v>336.82</v>
      </c>
      <c r="Y8" s="27">
        <f>IF(W8="",0,ROUNDDOWN((POWER((Konst!$C$9-$X8),Konst!$D$9))*Konst!$B$9,0))</f>
        <v>366</v>
      </c>
      <c r="Z8" s="29">
        <f>SUM(F8,H8,J8,L8,N8,P8,R8,T8,V8,Y8)</f>
        <v>4752</v>
      </c>
    </row>
    <row r="9" spans="1:26" ht="12.75">
      <c r="A9" s="19" t="s">
        <v>269</v>
      </c>
      <c r="B9" s="7" t="s">
        <v>60</v>
      </c>
      <c r="C9" s="7">
        <v>87</v>
      </c>
      <c r="D9" s="7" t="s">
        <v>61</v>
      </c>
      <c r="E9" s="25" t="s">
        <v>64</v>
      </c>
      <c r="F9" s="27">
        <f>IF(E9="",0,ROUNDDOWN((POWER((Konst!$C$4-$E9),Konst!$D$4))*Konst!$B$4,0))</f>
        <v>838</v>
      </c>
      <c r="G9" s="28" t="s">
        <v>216</v>
      </c>
      <c r="H9" s="27">
        <f>IF(G9="",0,ROUNDDOWN((POWER((($G9*100)-Konst!$C$13),Konst!$D$13))*Konst!$B$13,0))</f>
        <v>646</v>
      </c>
      <c r="I9" s="30">
        <v>10.76</v>
      </c>
      <c r="J9" s="27">
        <f>IF(I9="",0,ROUNDDOWN((POWER(($I9-Konst!$C$14),Konst!$D$14))*Konst!$B$14,0))</f>
        <v>531</v>
      </c>
      <c r="K9" s="28" t="s">
        <v>256</v>
      </c>
      <c r="L9" s="27">
        <f>IF(K9="",0,ROUNDDOWN((POWER((($K9*100)-Konst!$C$11),Konst!$D$11))*Konst!$B$11,0))</f>
        <v>577</v>
      </c>
      <c r="M9" s="28" t="s">
        <v>303</v>
      </c>
      <c r="N9" s="27">
        <v>0</v>
      </c>
      <c r="O9" s="28" t="s">
        <v>337</v>
      </c>
      <c r="P9" s="27">
        <f>IF(O9="",0,ROUNDDOWN((POWER((Konst!$C$10-$O9),Konst!$D$10))*Konst!$B$10,0))</f>
        <v>804</v>
      </c>
      <c r="Q9" s="28" t="s">
        <v>268</v>
      </c>
      <c r="R9" s="27">
        <v>0</v>
      </c>
      <c r="S9" s="25"/>
      <c r="T9" s="27">
        <f>IF(S9="",0,ROUNDDOWN((POWER((($S9*100)-Konst!$C$12),Konst!$D$12))*Konst!$B$12,0))</f>
        <v>0</v>
      </c>
      <c r="U9" s="28"/>
      <c r="V9" s="27">
        <f>IF(U9="",0,ROUNDDOWN((POWER(($U9-Konst!$C$16),Konst!$D$16))*Konst!$B$16,0))</f>
        <v>0</v>
      </c>
      <c r="W9" s="25"/>
      <c r="X9" s="8" t="e">
        <f t="shared" si="0"/>
        <v>#VALUE!</v>
      </c>
      <c r="Y9" s="27">
        <f>IF(W9="",0,ROUNDDOWN((POWER((Konst!$C$9-$X9),Konst!$D$9))*Konst!$B$9,0))</f>
        <v>0</v>
      </c>
      <c r="Z9" s="29" t="s">
        <v>269</v>
      </c>
    </row>
    <row r="10" spans="1:26" ht="12.75">
      <c r="A10" s="19" t="s">
        <v>269</v>
      </c>
      <c r="B10" s="7" t="s">
        <v>46</v>
      </c>
      <c r="C10" s="7">
        <v>85</v>
      </c>
      <c r="D10" s="7" t="s">
        <v>47</v>
      </c>
      <c r="E10" s="25" t="s">
        <v>55</v>
      </c>
      <c r="F10" s="27">
        <f>IF(E10="",0,ROUNDDOWN((POWER((Konst!$C$4-$E10),Konst!$D$4))*Konst!$B$4,0))</f>
        <v>827</v>
      </c>
      <c r="G10" s="28" t="s">
        <v>215</v>
      </c>
      <c r="H10" s="27">
        <f>IF(G10="",0,ROUNDDOWN((POWER((($G10*100)-Konst!$C$13),Konst!$D$13))*Konst!$B$13,0))</f>
        <v>746</v>
      </c>
      <c r="I10" s="30">
        <v>13.95</v>
      </c>
      <c r="J10" s="27">
        <f>IF(I10="",0,ROUNDDOWN((POWER(($I10-Konst!$C$14),Konst!$D$14))*Konst!$B$14,0))</f>
        <v>725</v>
      </c>
      <c r="K10" s="28" t="s">
        <v>258</v>
      </c>
      <c r="L10" s="27">
        <f>IF(K10="",0,ROUNDDOWN((POWER((($K10*100)-Konst!$C$11),Konst!$D$11))*Konst!$B$11,0))</f>
        <v>679</v>
      </c>
      <c r="M10" s="28" t="s">
        <v>268</v>
      </c>
      <c r="N10" s="27">
        <v>0</v>
      </c>
      <c r="O10" s="28"/>
      <c r="P10" s="27">
        <f>IF(O10="",0,ROUNDDOWN((POWER((Konst!$C$10-$O10),Konst!$D$10))*Konst!$B$10,0))</f>
        <v>0</v>
      </c>
      <c r="Q10" s="28"/>
      <c r="R10" s="27">
        <f>IF(Q10="",0,ROUNDDOWN((POWER(($Q10-Konst!$C$15),Konst!$D$15))*Konst!$B$15,0))</f>
        <v>0</v>
      </c>
      <c r="S10" s="25"/>
      <c r="T10" s="27">
        <f>IF(S10="",0,ROUNDDOWN((POWER((($S10*100)-Konst!$C$12),Konst!$D$12))*Konst!$B$12,0))</f>
        <v>0</v>
      </c>
      <c r="U10" s="28"/>
      <c r="V10" s="27">
        <f>IF(U10="",0,ROUNDDOWN((POWER(($U10-Konst!$C$16),Konst!$D$16))*Konst!$B$16,0))</f>
        <v>0</v>
      </c>
      <c r="W10" s="25"/>
      <c r="X10" s="8" t="e">
        <f t="shared" si="0"/>
        <v>#VALUE!</v>
      </c>
      <c r="Y10" s="27">
        <f>IF(W10="",0,ROUNDDOWN((POWER((Konst!$C$9-$X10),Konst!$D$9))*Konst!$B$9,0))</f>
        <v>0</v>
      </c>
      <c r="Z10" s="46" t="s">
        <v>269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&amp;CNŐI HÉTPRÓBA FELNŐTT , JUNIOR ÉS IFJÚSÁGI ORSZÁGOS BAJNOKSÁG
BUDAPEST TÍZPRÓBA FÉRFI FELNŐTT, JUNIOR, ÉS NYOLCPRÓBA IFJÚSÁGI BAJNOKSÁGA
Budapest – UTE pálya, 2007. június 16-17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2:Z5"/>
  <sheetViews>
    <sheetView view="pageBreakPreview" zoomScaleNormal="85" zoomScaleSheetLayoutView="100" workbookViewId="0" topLeftCell="A1">
      <selection activeCell="A6" sqref="A6:IV34"/>
    </sheetView>
  </sheetViews>
  <sheetFormatPr defaultColWidth="9.00390625" defaultRowHeight="12.75"/>
  <cols>
    <col min="1" max="1" width="3.625" style="3" customWidth="1"/>
    <col min="2" max="2" width="16.375" style="3" customWidth="1"/>
    <col min="3" max="3" width="3.00390625" style="3" bestFit="1" customWidth="1"/>
    <col min="4" max="4" width="12.125" style="36" customWidth="1"/>
    <col min="5" max="5" width="6.75390625" style="3" customWidth="1"/>
    <col min="6" max="6" width="4.875" style="31" customWidth="1"/>
    <col min="7" max="7" width="4.75390625" style="3" customWidth="1"/>
    <col min="8" max="8" width="5.125" style="31" customWidth="1"/>
    <col min="9" max="9" width="5.875" style="3" customWidth="1"/>
    <col min="10" max="10" width="4.75390625" style="31" customWidth="1"/>
    <col min="11" max="11" width="4.875" style="3" customWidth="1"/>
    <col min="12" max="12" width="4.125" style="31" customWidth="1"/>
    <col min="13" max="13" width="5.375" style="3" customWidth="1"/>
    <col min="14" max="14" width="4.00390625" style="31" customWidth="1"/>
    <col min="15" max="15" width="5.875" style="3" customWidth="1"/>
    <col min="16" max="16" width="4.125" style="31" bestFit="1" customWidth="1"/>
    <col min="17" max="17" width="6.25390625" style="3" customWidth="1"/>
    <col min="18" max="18" width="4.125" style="31" bestFit="1" customWidth="1"/>
    <col min="19" max="19" width="4.00390625" style="3" bestFit="1" customWidth="1"/>
    <col min="20" max="20" width="5.125" style="31" customWidth="1"/>
    <col min="21" max="21" width="5.00390625" style="3" customWidth="1"/>
    <col min="22" max="22" width="4.125" style="31" bestFit="1" customWidth="1"/>
    <col min="23" max="23" width="6.375" style="3" customWidth="1"/>
    <col min="24" max="24" width="7.25390625" style="3" hidden="1" customWidth="1"/>
    <col min="25" max="25" width="4.25390625" style="31" customWidth="1"/>
    <col min="26" max="16384" width="9.125" style="3" customWidth="1"/>
  </cols>
  <sheetData>
    <row r="2" spans="1:26" ht="12.75">
      <c r="A2" s="13"/>
      <c r="B2" s="14" t="s">
        <v>30</v>
      </c>
      <c r="C2" s="15"/>
      <c r="D2" s="32"/>
      <c r="E2" s="16"/>
      <c r="F2" s="17"/>
      <c r="G2" s="16"/>
      <c r="H2" s="17"/>
      <c r="I2" s="16"/>
      <c r="J2" s="17"/>
      <c r="K2" s="16"/>
      <c r="L2" s="17"/>
      <c r="M2" s="16"/>
      <c r="N2" s="17"/>
      <c r="O2" s="16"/>
      <c r="P2" s="17"/>
      <c r="Q2" s="16"/>
      <c r="R2" s="17"/>
      <c r="S2" s="16"/>
      <c r="T2" s="17"/>
      <c r="U2" s="16"/>
      <c r="V2" s="17"/>
      <c r="W2" s="16"/>
      <c r="X2" s="16"/>
      <c r="Y2" s="17"/>
      <c r="Z2" s="18"/>
    </row>
    <row r="3" spans="1:26" ht="12.75">
      <c r="A3" s="19"/>
      <c r="B3" s="20"/>
      <c r="C3" s="21"/>
      <c r="D3" s="33"/>
      <c r="E3" s="20" t="s">
        <v>0</v>
      </c>
      <c r="F3" s="22"/>
      <c r="G3" s="20" t="s">
        <v>20</v>
      </c>
      <c r="H3" s="22"/>
      <c r="I3" s="20" t="s">
        <v>33</v>
      </c>
      <c r="J3" s="22"/>
      <c r="K3" s="20" t="s">
        <v>21</v>
      </c>
      <c r="L3" s="22"/>
      <c r="M3" s="20" t="s">
        <v>6</v>
      </c>
      <c r="N3" s="22"/>
      <c r="O3" s="20" t="s">
        <v>31</v>
      </c>
      <c r="P3" s="22"/>
      <c r="Q3" s="20" t="s">
        <v>23</v>
      </c>
      <c r="R3" s="22"/>
      <c r="S3" s="20" t="s">
        <v>24</v>
      </c>
      <c r="T3" s="22"/>
      <c r="U3" s="20" t="s">
        <v>25</v>
      </c>
      <c r="V3" s="22"/>
      <c r="W3" s="20" t="s">
        <v>7</v>
      </c>
      <c r="X3" s="24"/>
      <c r="Y3" s="22"/>
      <c r="Z3" s="23" t="s">
        <v>26</v>
      </c>
    </row>
    <row r="4" spans="1:26" ht="12.75">
      <c r="A4" s="19" t="s">
        <v>306</v>
      </c>
      <c r="B4" s="7" t="s">
        <v>62</v>
      </c>
      <c r="C4" s="7">
        <v>89</v>
      </c>
      <c r="D4" s="7" t="s">
        <v>63</v>
      </c>
      <c r="E4" s="25" t="s">
        <v>66</v>
      </c>
      <c r="F4" s="27">
        <f>IF(E4="",0,ROUNDDOWN((POWER((Konst!$C$4-$E4),Konst!$D$4))*Konst!$B$4,0))</f>
        <v>578</v>
      </c>
      <c r="G4" s="25" t="s">
        <v>222</v>
      </c>
      <c r="H4" s="27">
        <f>IF(G4="",0,ROUNDDOWN((POWER((($G4*100)-Konst!$C$13),Konst!$D$13))*Konst!$B$13,0))</f>
        <v>546</v>
      </c>
      <c r="I4" s="28" t="s">
        <v>252</v>
      </c>
      <c r="J4" s="27">
        <f>IF(I4="",0,ROUNDDOWN((POWER(($I4-Konst!$C$14),Konst!$D$14))*Konst!$B$14,0))</f>
        <v>469</v>
      </c>
      <c r="K4" s="28" t="s">
        <v>256</v>
      </c>
      <c r="L4" s="27">
        <f>IF(K4="",0,ROUNDDOWN((POWER((($K4*100)-Konst!$C$11),Konst!$D$11))*Konst!$B$11,0))</f>
        <v>577</v>
      </c>
      <c r="M4" s="28" t="s">
        <v>298</v>
      </c>
      <c r="N4" s="27">
        <f>IF(M4="",0,ROUNDDOWN((POWER((Konst!$C$7-$M4),Konst!$D$7))*Konst!$B$7,0))</f>
        <v>535</v>
      </c>
      <c r="O4" s="28" t="s">
        <v>333</v>
      </c>
      <c r="P4" s="27">
        <f>IF(O4="",0,ROUNDDOWN((POWER((Konst!$C$10-$O4),Konst!$D$10))*Konst!$B$10,0))</f>
        <v>644</v>
      </c>
      <c r="Q4" s="7">
        <v>29.59</v>
      </c>
      <c r="R4" s="27">
        <f>IF(Q4="",0,ROUNDDOWN((POWER(($Q4-Konst!$C$15),Konst!$D$15))*Konst!$B$15,0))</f>
        <v>456</v>
      </c>
      <c r="S4" s="25" t="s">
        <v>507</v>
      </c>
      <c r="T4" s="27">
        <f>IF(S4="",0,ROUNDDOWN((POWER((($S4*100)-Konst!$C$12),Konst!$D$12))*Konst!$B$12,0))</f>
        <v>357</v>
      </c>
      <c r="U4" s="25" t="s">
        <v>515</v>
      </c>
      <c r="V4" s="27">
        <f>IF(U4="",0,ROUNDDOWN((POWER(($U4-Konst!$C$16),Konst!$D$16))*Konst!$B$16,0))</f>
        <v>471</v>
      </c>
      <c r="W4" s="25" t="s">
        <v>530</v>
      </c>
      <c r="X4" s="8">
        <f>VALUE(60*MID(W4,1,1))+VALUE(MID(W4,3,2))+VALUE(MID(W4,6,2)/100)</f>
        <v>292.93</v>
      </c>
      <c r="Y4" s="27">
        <f>IF(W4="",0,ROUNDDOWN((POWER((Konst!$C$9-$X4),Konst!$D$9))*Konst!$B$9,0))</f>
        <v>601</v>
      </c>
      <c r="Z4" s="29">
        <f>SUM(F4,H4,J4,L4,N4,P4,R4,T4,V4,Y4)</f>
        <v>5234</v>
      </c>
    </row>
    <row r="5" spans="1:26" ht="12.75">
      <c r="A5" s="19" t="s">
        <v>307</v>
      </c>
      <c r="B5" s="7" t="s">
        <v>58</v>
      </c>
      <c r="C5" s="7">
        <v>89</v>
      </c>
      <c r="D5" s="7" t="s">
        <v>59</v>
      </c>
      <c r="E5" s="25" t="s">
        <v>65</v>
      </c>
      <c r="F5" s="27">
        <f>IF(E5="",0,ROUNDDOWN((POWER((Konst!$C$4-$E5),Konst!$D$4))*Konst!$B$4,0))</f>
        <v>622</v>
      </c>
      <c r="G5" s="25" t="s">
        <v>223</v>
      </c>
      <c r="H5" s="27">
        <f>IF(G5="",0,ROUNDDOWN((POWER((($G5*100)-Konst!$C$13),Konst!$D$13))*Konst!$B$13,0))</f>
        <v>437</v>
      </c>
      <c r="I5" s="28" t="s">
        <v>253</v>
      </c>
      <c r="J5" s="27">
        <f>IF(I5="",0,ROUNDDOWN((POWER(($I5-Konst!$C$14),Konst!$D$14))*Konst!$B$14,0))</f>
        <v>417</v>
      </c>
      <c r="K5" s="28" t="s">
        <v>257</v>
      </c>
      <c r="L5" s="27">
        <f>IF(K5="",0,ROUNDDOWN((POWER((($K5*100)-Konst!$C$11),Konst!$D$11))*Konst!$B$11,0))</f>
        <v>389</v>
      </c>
      <c r="M5" s="28" t="s">
        <v>299</v>
      </c>
      <c r="N5" s="27">
        <f>IF(M5="",0,ROUNDDOWN((POWER((Konst!$C$7-$M5),Konst!$D$7))*Konst!$B$7,0))</f>
        <v>360</v>
      </c>
      <c r="O5" s="28" t="s">
        <v>334</v>
      </c>
      <c r="P5" s="27">
        <f>IF(O5="",0,ROUNDDOWN((POWER((Konst!$C$10-$O5),Konst!$D$10))*Konst!$B$10,0))</f>
        <v>292</v>
      </c>
      <c r="Q5" s="7">
        <v>23.56</v>
      </c>
      <c r="R5" s="27">
        <f>IF(Q5="",0,ROUNDDOWN((POWER(($Q5-Konst!$C$15),Konst!$D$15))*Konst!$B$15,0))</f>
        <v>339</v>
      </c>
      <c r="S5" s="25" t="s">
        <v>507</v>
      </c>
      <c r="T5" s="27">
        <f>IF(S5="",0,ROUNDDOWN((POWER((($S5*100)-Konst!$C$12),Konst!$D$12))*Konst!$B$12,0))</f>
        <v>357</v>
      </c>
      <c r="U5" s="25" t="s">
        <v>516</v>
      </c>
      <c r="V5" s="27">
        <f>IF(U5="",0,ROUNDDOWN((POWER(($U5-Konst!$C$16),Konst!$D$16))*Konst!$B$16,0))</f>
        <v>284</v>
      </c>
      <c r="W5" s="25" t="s">
        <v>531</v>
      </c>
      <c r="X5" s="8">
        <f>VALUE(60*MID(W5,1,1))+VALUE(MID(W5,3,2))+VALUE(MID(W5,6,2)/100)</f>
        <v>353.37</v>
      </c>
      <c r="Y5" s="27">
        <f>IF(W5="",0,ROUNDDOWN((POWER((Konst!$C$9-$X5),Konst!$D$9))*Konst!$B$9,0))</f>
        <v>292</v>
      </c>
      <c r="Z5" s="29">
        <f>SUM(F5,H5,J5,L5,N5,P5,R5,T5,V5,Y5)</f>
        <v>3789</v>
      </c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&amp;CNŐI HÉTPRÓBA FELNŐTT , JUNIOR ÉS IFJÚSÁGI ORSZÁGOS BAJNOKSÁG
BUDAPEST TÍZPRÓBA FÉRFI FELNŐTT, JUNIOR, ÉS NYOLCPRÓBA IFJÚSÁGI BAJNOKSÁGA
Budapest – UTE pálya, 2007. június 16-17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V12"/>
  <sheetViews>
    <sheetView view="pageBreakPreview" zoomScaleNormal="85" zoomScaleSheetLayoutView="100" workbookViewId="0" topLeftCell="A1">
      <selection activeCell="D11" sqref="D11"/>
    </sheetView>
  </sheetViews>
  <sheetFormatPr defaultColWidth="9.00390625" defaultRowHeight="12.75"/>
  <cols>
    <col min="1" max="1" width="3.875" style="3" customWidth="1"/>
    <col min="2" max="2" width="20.125" style="3" customWidth="1"/>
    <col min="3" max="3" width="3.00390625" style="3" bestFit="1" customWidth="1"/>
    <col min="4" max="4" width="11.25390625" style="36" customWidth="1"/>
    <col min="5" max="5" width="6.25390625" style="3" customWidth="1"/>
    <col min="6" max="6" width="4.875" style="31" customWidth="1"/>
    <col min="7" max="7" width="4.75390625" style="40" customWidth="1"/>
    <col min="8" max="8" width="5.125" style="31" customWidth="1"/>
    <col min="9" max="9" width="5.125" style="3" customWidth="1"/>
    <col min="10" max="10" width="4.75390625" style="31" customWidth="1"/>
    <col min="11" max="11" width="4.875" style="3" customWidth="1"/>
    <col min="12" max="12" width="5.75390625" style="31" customWidth="1"/>
    <col min="13" max="13" width="5.875" style="3" customWidth="1"/>
    <col min="14" max="14" width="4.125" style="31" customWidth="1"/>
    <col min="15" max="15" width="5.75390625" style="3" customWidth="1"/>
    <col min="16" max="16" width="7.125" style="31" bestFit="1" customWidth="1"/>
    <col min="17" max="17" width="5.00390625" style="3" customWidth="1"/>
    <col min="18" max="18" width="4.125" style="31" bestFit="1" customWidth="1"/>
    <col min="19" max="19" width="6.75390625" style="3" customWidth="1"/>
    <col min="20" max="20" width="7.25390625" style="3" hidden="1" customWidth="1"/>
    <col min="21" max="21" width="3.875" style="31" customWidth="1"/>
    <col min="22" max="22" width="7.00390625" style="3" customWidth="1"/>
    <col min="23" max="16384" width="9.125" style="3" customWidth="1"/>
  </cols>
  <sheetData>
    <row r="1" ht="12.75">
      <c r="L1" s="45">
        <f>IF(K1="",0,ROUNDDOWN((POWER((($K1*100)-Konst!$C$11),Konst!$D$11))*Konst!$B$11,0))</f>
        <v>0</v>
      </c>
    </row>
    <row r="2" spans="1:22" ht="12.75">
      <c r="A2" s="13"/>
      <c r="B2" s="14" t="s">
        <v>90</v>
      </c>
      <c r="C2" s="15"/>
      <c r="D2" s="32"/>
      <c r="E2" s="16"/>
      <c r="F2" s="17"/>
      <c r="G2" s="38"/>
      <c r="H2" s="17"/>
      <c r="I2" s="16"/>
      <c r="J2" s="17"/>
      <c r="K2" s="16"/>
      <c r="L2" s="17"/>
      <c r="M2" s="16"/>
      <c r="N2" s="17"/>
      <c r="O2" s="16"/>
      <c r="P2" s="17"/>
      <c r="Q2" s="16"/>
      <c r="R2" s="17"/>
      <c r="S2" s="16"/>
      <c r="T2" s="16"/>
      <c r="U2" s="17"/>
      <c r="V2" s="18"/>
    </row>
    <row r="3" spans="1:22" ht="12.75">
      <c r="A3" s="19"/>
      <c r="B3" s="20"/>
      <c r="C3" s="21"/>
      <c r="D3" s="33"/>
      <c r="E3" s="20" t="s">
        <v>0</v>
      </c>
      <c r="F3" s="22"/>
      <c r="G3" s="19" t="s">
        <v>20</v>
      </c>
      <c r="H3" s="22"/>
      <c r="I3" s="20" t="s">
        <v>34</v>
      </c>
      <c r="J3" s="22"/>
      <c r="K3" s="20" t="s">
        <v>6</v>
      </c>
      <c r="L3" s="22"/>
      <c r="M3" s="20" t="s">
        <v>32</v>
      </c>
      <c r="N3" s="22"/>
      <c r="O3" s="20" t="s">
        <v>21</v>
      </c>
      <c r="P3" s="22"/>
      <c r="Q3" s="20" t="s">
        <v>35</v>
      </c>
      <c r="R3" s="22"/>
      <c r="S3" s="20" t="s">
        <v>27</v>
      </c>
      <c r="T3" s="24"/>
      <c r="U3" s="22"/>
      <c r="V3" s="23" t="s">
        <v>26</v>
      </c>
    </row>
    <row r="4" spans="1:22" ht="12.75">
      <c r="A4" s="39" t="s">
        <v>306</v>
      </c>
      <c r="B4" s="25" t="s">
        <v>74</v>
      </c>
      <c r="C4" s="26" t="s">
        <v>68</v>
      </c>
      <c r="D4" s="35" t="s">
        <v>75</v>
      </c>
      <c r="E4" s="25" t="s">
        <v>85</v>
      </c>
      <c r="F4" s="27">
        <f>IF(E4="",0,ROUNDDOWN((POWER((Konst!$C$4-$E4),Konst!$D$4))*Konst!$B$4,0))</f>
        <v>748</v>
      </c>
      <c r="G4" s="28" t="s">
        <v>94</v>
      </c>
      <c r="H4" s="27">
        <f>IF(G4="",0,ROUNDDOWN((POWER((($G4*100)-Konst!$C$13),Konst!$D$13))*Konst!$B$13,0))</f>
        <v>788</v>
      </c>
      <c r="I4" s="28" t="s">
        <v>226</v>
      </c>
      <c r="J4" s="27">
        <f>IF(I4="",0,ROUNDDOWN((POWER(($I4-Konst!$C$14),Konst!$D$14))*Konst!$B$14,0))</f>
        <v>701</v>
      </c>
      <c r="K4" s="28" t="s">
        <v>247</v>
      </c>
      <c r="L4" s="27">
        <f>IF(K4="",0,ROUNDDOWN((POWER((Konst!$C$7-$K4),Konst!$D$7))*Konst!$B$7,0))</f>
        <v>694</v>
      </c>
      <c r="M4" s="28" t="s">
        <v>328</v>
      </c>
      <c r="N4" s="27">
        <f>IF(M4="",0,ROUNDDOWN((POWER((Konst!$C$10-$M4),Konst!$D$10))*Konst!$B$10,0))</f>
        <v>885</v>
      </c>
      <c r="O4" s="28" t="s">
        <v>367</v>
      </c>
      <c r="P4" s="27">
        <f>IF(O4="",0,ROUNDDOWN((POWER((($O4*100)-Konst!$C$11),Konst!$D$11))*Konst!$B$11,0))</f>
        <v>644</v>
      </c>
      <c r="Q4" s="25" t="s">
        <v>476</v>
      </c>
      <c r="R4" s="27">
        <f>IF(Q4="",0,ROUNDDOWN((POWER(($Q4-Konst!$C$16),Konst!$D$16))*Konst!$B$16,0))</f>
        <v>762</v>
      </c>
      <c r="S4" s="28" t="s">
        <v>523</v>
      </c>
      <c r="T4" s="8">
        <f aca="true" t="shared" si="0" ref="T4:T11">VALUE(60*MID(S4,1,1))+VALUE(MID(S4,3,2))+VALUE(MID(S4,6,2)/100)</f>
        <v>181.68</v>
      </c>
      <c r="U4" s="27">
        <f>IF(S4="",0,ROUNDDOWN((POWER((Konst!$C$8-$T4),Konst!$D$8))*Konst!$B$8,0))</f>
        <v>648</v>
      </c>
      <c r="V4" s="29">
        <f aca="true" t="shared" si="1" ref="V4:V11">SUM(F4,H4,J4,L4,P4,N4,R4,U4)</f>
        <v>5870</v>
      </c>
    </row>
    <row r="5" spans="1:22" ht="12.75">
      <c r="A5" s="39" t="s">
        <v>307</v>
      </c>
      <c r="B5" s="25" t="s">
        <v>77</v>
      </c>
      <c r="C5" s="26" t="s">
        <v>72</v>
      </c>
      <c r="D5" s="35" t="s">
        <v>78</v>
      </c>
      <c r="E5" s="25" t="s">
        <v>87</v>
      </c>
      <c r="F5" s="27">
        <f>IF(E5="",0,ROUNDDOWN((POWER((Konst!$C$4-$E5),Konst!$D$4))*Konst!$B$4,0))</f>
        <v>661</v>
      </c>
      <c r="G5" s="28" t="s">
        <v>95</v>
      </c>
      <c r="H5" s="27">
        <f>IF(G5="",0,ROUNDDOWN((POWER((($G5*100)-Konst!$C$13),Konst!$D$13))*Konst!$B$13,0))</f>
        <v>595</v>
      </c>
      <c r="I5" s="28" t="s">
        <v>229</v>
      </c>
      <c r="J5" s="27">
        <f>IF(I5="",0,ROUNDDOWN((POWER(($I5-Konst!$C$14),Konst!$D$14))*Konst!$B$14,0))</f>
        <v>656</v>
      </c>
      <c r="K5" s="28" t="s">
        <v>249</v>
      </c>
      <c r="L5" s="27">
        <f>IF(K5="",0,ROUNDDOWN((POWER((Konst!$C$7-$K5),Konst!$D$7))*Konst!$B$7,0))</f>
        <v>629</v>
      </c>
      <c r="M5" s="28" t="s">
        <v>187</v>
      </c>
      <c r="N5" s="27">
        <f>IF(M5="",0,ROUNDDOWN((POWER((Konst!$C$10-$M5),Konst!$D$10))*Konst!$B$10,0))</f>
        <v>742</v>
      </c>
      <c r="O5" s="28" t="s">
        <v>369</v>
      </c>
      <c r="P5" s="27">
        <f>IF(O5="",0,ROUNDDOWN((POWER((($O5*100)-Konst!$C$11),Konst!$D$11))*Konst!$B$11,0))</f>
        <v>569</v>
      </c>
      <c r="Q5" s="25" t="s">
        <v>479</v>
      </c>
      <c r="R5" s="27">
        <f>IF(Q5="",0,ROUNDDOWN((POWER(($Q5-Konst!$C$16),Konst!$D$16))*Konst!$B$16,0))</f>
        <v>584</v>
      </c>
      <c r="S5" s="28" t="s">
        <v>524</v>
      </c>
      <c r="T5" s="8">
        <f t="shared" si="0"/>
        <v>189.3</v>
      </c>
      <c r="U5" s="27">
        <f>IF(S5="",0,ROUNDDOWN((POWER((Konst!$C$8-$T5),Konst!$D$8))*Konst!$B$8,0))</f>
        <v>576</v>
      </c>
      <c r="V5" s="29">
        <f t="shared" si="1"/>
        <v>5012</v>
      </c>
    </row>
    <row r="6" spans="1:22" ht="12.75">
      <c r="A6" s="39" t="s">
        <v>308</v>
      </c>
      <c r="B6" s="25" t="s">
        <v>71</v>
      </c>
      <c r="C6" s="26" t="s">
        <v>72</v>
      </c>
      <c r="D6" s="35" t="s">
        <v>73</v>
      </c>
      <c r="E6" s="25" t="s">
        <v>84</v>
      </c>
      <c r="F6" s="27">
        <f>IF(E6="",0,ROUNDDOWN((POWER((Konst!$C$4-$E6),Konst!$D$4))*Konst!$B$4,0))</f>
        <v>683</v>
      </c>
      <c r="G6" s="28" t="s">
        <v>91</v>
      </c>
      <c r="H6" s="27">
        <f>IF(G6="",0,ROUNDDOWN((POWER((($G6*100)-Konst!$C$13),Konst!$D$13))*Konst!$B$13,0))</f>
        <v>587</v>
      </c>
      <c r="I6" s="28" t="s">
        <v>224</v>
      </c>
      <c r="J6" s="27">
        <f>IF(I6="",0,ROUNDDOWN((POWER(($I6-Konst!$C$14),Konst!$D$14))*Konst!$B$14,0))</f>
        <v>523</v>
      </c>
      <c r="K6" s="28" t="s">
        <v>246</v>
      </c>
      <c r="L6" s="27">
        <f>IF(K6="",0,ROUNDDOWN((POWER((Konst!$C$7-$K6),Konst!$D$7))*Konst!$B$7,0))</f>
        <v>611</v>
      </c>
      <c r="M6" s="28" t="s">
        <v>330</v>
      </c>
      <c r="N6" s="27">
        <f>IF(M6="",0,ROUNDDOWN((POWER((Konst!$C$10-$M6),Konst!$D$10))*Konst!$B$10,0))</f>
        <v>818</v>
      </c>
      <c r="O6" s="28" t="s">
        <v>368</v>
      </c>
      <c r="P6" s="27">
        <f>IF(O6="",0,ROUNDDOWN((POWER((($O6*100)-Konst!$C$11),Konst!$D$11))*Konst!$B$11,0))</f>
        <v>593</v>
      </c>
      <c r="Q6" s="25" t="s">
        <v>475</v>
      </c>
      <c r="R6" s="27">
        <f>IF(Q6="",0,ROUNDDOWN((POWER(($Q6-Konst!$C$16),Konst!$D$16))*Konst!$B$16,0))</f>
        <v>458</v>
      </c>
      <c r="S6" s="28" t="s">
        <v>522</v>
      </c>
      <c r="T6" s="8">
        <f t="shared" si="0"/>
        <v>181.25</v>
      </c>
      <c r="U6" s="27">
        <f>IF(S6="",0,ROUNDDOWN((POWER((Konst!$C$8-$T6),Konst!$D$8))*Konst!$B$8,0))</f>
        <v>652</v>
      </c>
      <c r="V6" s="29">
        <f t="shared" si="1"/>
        <v>4925</v>
      </c>
    </row>
    <row r="7" spans="1:22" ht="12.75">
      <c r="A7" s="39" t="s">
        <v>309</v>
      </c>
      <c r="B7" s="25" t="s">
        <v>67</v>
      </c>
      <c r="C7" s="26" t="s">
        <v>68</v>
      </c>
      <c r="D7" s="35" t="s">
        <v>69</v>
      </c>
      <c r="E7" s="25" t="s">
        <v>82</v>
      </c>
      <c r="F7" s="27">
        <f>IF(E7="",0,ROUNDDOWN((POWER((Konst!$C$4-$E7),Konst!$D$4))*Konst!$B$4,0))</f>
        <v>757</v>
      </c>
      <c r="G7" s="28" t="s">
        <v>98</v>
      </c>
      <c r="H7" s="27">
        <f>IF(G7="",0,ROUNDDOWN((POWER((($G7*100)-Konst!$C$13),Konst!$D$13))*Konst!$B$13,0))</f>
        <v>657</v>
      </c>
      <c r="I7" s="28" t="s">
        <v>225</v>
      </c>
      <c r="J7" s="27">
        <f>IF(I7="",0,ROUNDDOWN((POWER(($I7-Konst!$C$14),Konst!$D$14))*Konst!$B$14,0))</f>
        <v>556</v>
      </c>
      <c r="K7" s="28" t="s">
        <v>245</v>
      </c>
      <c r="L7" s="27">
        <f>IF(K7="",0,ROUNDDOWN((POWER((Konst!$C$7-$K7),Konst!$D$7))*Konst!$B$7,0))</f>
        <v>489</v>
      </c>
      <c r="M7" s="28" t="s">
        <v>329</v>
      </c>
      <c r="N7" s="27">
        <f>IF(M7="",0,ROUNDDOWN((POWER((Konst!$C$10-$M7),Konst!$D$10))*Konst!$B$10,0))</f>
        <v>785</v>
      </c>
      <c r="O7" s="28" t="s">
        <v>365</v>
      </c>
      <c r="P7" s="27">
        <f>IF(O7="",0,ROUNDDOWN((POWER((($O7*100)-Konst!$C$11),Konst!$D$11))*Konst!$B$11,0))</f>
        <v>496</v>
      </c>
      <c r="Q7" s="25" t="s">
        <v>481</v>
      </c>
      <c r="R7" s="27">
        <f>IF(Q7="",0,ROUNDDOWN((POWER(($Q7-Konst!$C$16),Konst!$D$16))*Konst!$B$16,0))</f>
        <v>451</v>
      </c>
      <c r="S7" s="28" t="s">
        <v>521</v>
      </c>
      <c r="T7" s="8">
        <f t="shared" si="0"/>
        <v>209.88</v>
      </c>
      <c r="U7" s="27">
        <f>IF(S7="",0,ROUNDDOWN((POWER((Konst!$C$8-$T7),Konst!$D$8))*Konst!$B$8,0))</f>
        <v>401</v>
      </c>
      <c r="V7" s="29">
        <f t="shared" si="1"/>
        <v>4592</v>
      </c>
    </row>
    <row r="8" spans="1:22" ht="12.75">
      <c r="A8" s="39" t="s">
        <v>310</v>
      </c>
      <c r="B8" s="25" t="s">
        <v>81</v>
      </c>
      <c r="C8" s="26" t="s">
        <v>68</v>
      </c>
      <c r="D8" s="35" t="s">
        <v>69</v>
      </c>
      <c r="E8" s="25" t="s">
        <v>89</v>
      </c>
      <c r="F8" s="27">
        <f>IF(E8="",0,ROUNDDOWN((POWER((Konst!$C$4-$E8),Konst!$D$4))*Konst!$B$4,0))</f>
        <v>647</v>
      </c>
      <c r="G8" s="28" t="s">
        <v>93</v>
      </c>
      <c r="H8" s="27">
        <f>IF(G8="",0,ROUNDDOWN((POWER((($G8*100)-Konst!$C$13),Konst!$D$13))*Konst!$B$13,0))</f>
        <v>613</v>
      </c>
      <c r="I8" s="28" t="s">
        <v>227</v>
      </c>
      <c r="J8" s="27">
        <f>IF(I8="",0,ROUNDDOWN((POWER(($I8-Konst!$C$14),Konst!$D$14))*Konst!$B$14,0))</f>
        <v>605</v>
      </c>
      <c r="K8" s="28" t="s">
        <v>251</v>
      </c>
      <c r="L8" s="27">
        <f>IF(K8="",0,ROUNDDOWN((POWER((Konst!$C$7-$K8),Konst!$D$7))*Konst!$B$7,0))</f>
        <v>560</v>
      </c>
      <c r="M8" s="28" t="s">
        <v>331</v>
      </c>
      <c r="N8" s="27">
        <f>IF(M8="",0,ROUNDDOWN((POWER((Konst!$C$10-$M8),Konst!$D$10))*Konst!$B$10,0))</f>
        <v>542</v>
      </c>
      <c r="O8" s="28" t="s">
        <v>366</v>
      </c>
      <c r="P8" s="27">
        <f>IF(O8="",0,ROUNDDOWN((POWER((($O8*100)-Konst!$C$11),Konst!$D$11))*Konst!$B$11,0))</f>
        <v>381</v>
      </c>
      <c r="Q8" s="25" t="s">
        <v>477</v>
      </c>
      <c r="R8" s="27">
        <f>IF(Q8="",0,ROUNDDOWN((POWER(($Q8-Konst!$C$16),Konst!$D$16))*Konst!$B$16,0))</f>
        <v>330</v>
      </c>
      <c r="S8" s="28" t="s">
        <v>519</v>
      </c>
      <c r="T8" s="8">
        <f t="shared" si="0"/>
        <v>184.93</v>
      </c>
      <c r="U8" s="27">
        <f>IF(S8="",0,ROUNDDOWN((POWER((Konst!$C$8-$T8),Konst!$D$8))*Konst!$B$8,0))</f>
        <v>617</v>
      </c>
      <c r="V8" s="29">
        <f t="shared" si="1"/>
        <v>4295</v>
      </c>
    </row>
    <row r="9" spans="1:22" ht="12.75">
      <c r="A9" s="39" t="s">
        <v>311</v>
      </c>
      <c r="B9" s="25" t="s">
        <v>70</v>
      </c>
      <c r="C9" s="26" t="s">
        <v>68</v>
      </c>
      <c r="D9" s="35" t="s">
        <v>61</v>
      </c>
      <c r="E9" s="25" t="s">
        <v>83</v>
      </c>
      <c r="F9" s="27">
        <f>IF(E9="",0,ROUNDDOWN((POWER((Konst!$C$4-$E9),Konst!$D$4))*Konst!$B$4,0))</f>
        <v>620</v>
      </c>
      <c r="G9" s="28" t="s">
        <v>92</v>
      </c>
      <c r="H9" s="27">
        <f>IF(G9="",0,ROUNDDOWN((POWER((($G9*100)-Konst!$C$13),Konst!$D$13))*Konst!$B$13,0))</f>
        <v>569</v>
      </c>
      <c r="I9" s="28" t="s">
        <v>230</v>
      </c>
      <c r="J9" s="27">
        <f>IF(I9="",0,ROUNDDOWN((POWER(($I9-Konst!$C$14),Konst!$D$14))*Konst!$B$14,0))</f>
        <v>439</v>
      </c>
      <c r="K9" s="28" t="s">
        <v>250</v>
      </c>
      <c r="L9" s="27">
        <f>IF(K9="",0,ROUNDDOWN((POWER((Konst!$C$7-$K9),Konst!$D$7))*Konst!$B$7,0))</f>
        <v>508</v>
      </c>
      <c r="M9" s="28" t="s">
        <v>332</v>
      </c>
      <c r="N9" s="27">
        <f>IF(M9="",0,ROUNDDOWN((POWER((Konst!$C$10-$M9),Konst!$D$10))*Konst!$B$10,0))</f>
        <v>717</v>
      </c>
      <c r="O9" s="28" t="s">
        <v>365</v>
      </c>
      <c r="P9" s="27">
        <f>IF(O9="",0,ROUNDDOWN((POWER((($O9*100)-Konst!$C$11),Konst!$D$11))*Konst!$B$11,0))</f>
        <v>496</v>
      </c>
      <c r="Q9" s="25" t="s">
        <v>480</v>
      </c>
      <c r="R9" s="27">
        <f>IF(Q9="",0,ROUNDDOWN((POWER(($Q9-Konst!$C$16),Konst!$D$16))*Konst!$B$16,0))</f>
        <v>336</v>
      </c>
      <c r="S9" s="28" t="s">
        <v>520</v>
      </c>
      <c r="T9" s="8">
        <f t="shared" si="0"/>
        <v>187.85</v>
      </c>
      <c r="U9" s="27">
        <f>IF(S9="",0,ROUNDDOWN((POWER((Konst!$C$8-$T9),Konst!$D$8))*Konst!$B$8,0))</f>
        <v>589</v>
      </c>
      <c r="V9" s="29">
        <f t="shared" si="1"/>
        <v>4274</v>
      </c>
    </row>
    <row r="10" spans="1:22" ht="12.75">
      <c r="A10" s="39" t="s">
        <v>312</v>
      </c>
      <c r="B10" s="25" t="s">
        <v>79</v>
      </c>
      <c r="C10" s="26" t="s">
        <v>68</v>
      </c>
      <c r="D10" s="35" t="s">
        <v>80</v>
      </c>
      <c r="E10" s="25" t="s">
        <v>88</v>
      </c>
      <c r="F10" s="27">
        <f>IF(E10="",0,ROUNDDOWN((POWER((Konst!$C$4-$E10),Konst!$D$4))*Konst!$B$4,0))</f>
        <v>506</v>
      </c>
      <c r="G10" s="28" t="s">
        <v>96</v>
      </c>
      <c r="H10" s="27">
        <f>IF(G10="",0,ROUNDDOWN((POWER((($G10*100)-Konst!$C$13),Konst!$D$13))*Konst!$B$13,0))</f>
        <v>502</v>
      </c>
      <c r="I10" s="28" t="s">
        <v>226</v>
      </c>
      <c r="J10" s="27">
        <f>IF(I10="",0,ROUNDDOWN((POWER(($I10-Konst!$C$14),Konst!$D$14))*Konst!$B$14,0))</f>
        <v>701</v>
      </c>
      <c r="K10" s="28" t="s">
        <v>244</v>
      </c>
      <c r="L10" s="27">
        <f>IF(K10="",0,ROUNDDOWN((POWER((Konst!$C$7-$K10),Konst!$D$7))*Konst!$B$7,0))</f>
        <v>497</v>
      </c>
      <c r="M10" s="28" t="s">
        <v>303</v>
      </c>
      <c r="N10" s="27">
        <v>0</v>
      </c>
      <c r="O10" s="28" t="s">
        <v>370</v>
      </c>
      <c r="P10" s="27">
        <f>IF(O10="",0,ROUNDDOWN((POWER((($O10*100)-Konst!$C$11),Konst!$D$11))*Konst!$B$11,0))</f>
        <v>472</v>
      </c>
      <c r="Q10" s="25" t="s">
        <v>482</v>
      </c>
      <c r="R10" s="27">
        <f>IF(Q10="",0,ROUNDDOWN((POWER(($Q10-Konst!$C$16),Konst!$D$16))*Konst!$B$16,0))</f>
        <v>627</v>
      </c>
      <c r="S10" s="28" t="s">
        <v>518</v>
      </c>
      <c r="T10" s="8">
        <f t="shared" si="0"/>
        <v>181.29</v>
      </c>
      <c r="U10" s="27">
        <f>IF(S10="",0,ROUNDDOWN((POWER((Konst!$C$8-$T10),Konst!$D$8))*Konst!$B$8,0))</f>
        <v>652</v>
      </c>
      <c r="V10" s="29">
        <f t="shared" si="1"/>
        <v>3957</v>
      </c>
    </row>
    <row r="11" spans="1:22" ht="12.75">
      <c r="A11" s="39" t="s">
        <v>326</v>
      </c>
      <c r="B11" s="25" t="s">
        <v>76</v>
      </c>
      <c r="C11" s="26" t="s">
        <v>68</v>
      </c>
      <c r="D11" s="35" t="s">
        <v>164</v>
      </c>
      <c r="E11" s="25" t="s">
        <v>86</v>
      </c>
      <c r="F11" s="27">
        <f>IF(E11="",0,ROUNDDOWN((POWER((Konst!$C$4-$E11),Konst!$D$4))*Konst!$B$4,0))</f>
        <v>697</v>
      </c>
      <c r="G11" s="28" t="s">
        <v>97</v>
      </c>
      <c r="H11" s="27">
        <f>IF(G11="",0,ROUNDDOWN((POWER((($G11*100)-Konst!$C$13),Konst!$D$13))*Konst!$B$13,0))</f>
        <v>826</v>
      </c>
      <c r="I11" s="28" t="s">
        <v>228</v>
      </c>
      <c r="J11" s="27">
        <f>IF(I11="",0,ROUNDDOWN((POWER(($I11-Konst!$C$14),Konst!$D$14))*Konst!$B$14,0))</f>
        <v>621</v>
      </c>
      <c r="K11" s="28" t="s">
        <v>248</v>
      </c>
      <c r="L11" s="27">
        <f>IF(K11="",0,ROUNDDOWN((POWER((Konst!$C$7-$K11),Konst!$D$7))*Konst!$B$7,0))</f>
        <v>685</v>
      </c>
      <c r="M11" s="28" t="s">
        <v>327</v>
      </c>
      <c r="N11" s="27">
        <f>IF(M11="",0,ROUNDDOWN((POWER((Konst!$C$10-$M11),Konst!$D$10))*Konst!$B$10,0))</f>
        <v>758</v>
      </c>
      <c r="O11" s="28" t="s">
        <v>243</v>
      </c>
      <c r="P11" s="27">
        <v>0</v>
      </c>
      <c r="Q11" s="25" t="s">
        <v>478</v>
      </c>
      <c r="R11" s="27">
        <f>IF(Q11="",0,ROUNDDOWN((POWER(($Q11-Konst!$C$16),Konst!$D$16))*Konst!$B$16,0))</f>
        <v>619</v>
      </c>
      <c r="S11" s="28" t="s">
        <v>517</v>
      </c>
      <c r="T11" s="8">
        <f t="shared" si="0"/>
        <v>178.09</v>
      </c>
      <c r="U11" s="27">
        <f>IF(S11="",0,ROUNDDOWN((POWER((Konst!$C$8-$T11),Konst!$D$8))*Konst!$B$8,0))</f>
        <v>683</v>
      </c>
      <c r="V11" s="29">
        <f t="shared" si="1"/>
        <v>4889</v>
      </c>
    </row>
    <row r="12" spans="20:21" ht="12.75">
      <c r="T12" s="31"/>
      <c r="U12" s="3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&amp;CNŐI HÉTPRÓBA FELNŐTT , JUNIOR ÉS IFJÚSÁGI ORSZÁGOS BAJNOKSÁG
BUDAPEST TÍZPRÓBA FÉRFI FELNŐTT, JUNIOR, ÉS NYOLCPRÓBA IFJÚSÁGI BAJNOKSÁGA
Budapest – UTE pálya, 2007. június 16-17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1"/>
  <dimension ref="A2:T23"/>
  <sheetViews>
    <sheetView view="pageBreakPreview" zoomScaleSheetLayoutView="100" workbookViewId="0" topLeftCell="A1">
      <selection activeCell="M19" sqref="M19"/>
    </sheetView>
  </sheetViews>
  <sheetFormatPr defaultColWidth="9.00390625" defaultRowHeight="12.75"/>
  <cols>
    <col min="1" max="1" width="3.375" style="3" customWidth="1"/>
    <col min="2" max="2" width="20.125" style="3" customWidth="1"/>
    <col min="3" max="3" width="3.00390625" style="3" bestFit="1" customWidth="1"/>
    <col min="4" max="4" width="13.375" style="36" bestFit="1" customWidth="1"/>
    <col min="5" max="5" width="6.25390625" style="3" bestFit="1" customWidth="1"/>
    <col min="6" max="6" width="5.375" style="31" bestFit="1" customWidth="1"/>
    <col min="7" max="7" width="5.375" style="3" bestFit="1" customWidth="1"/>
    <col min="8" max="8" width="5.125" style="31" customWidth="1"/>
    <col min="9" max="9" width="6.00390625" style="3" customWidth="1"/>
    <col min="10" max="10" width="5.625" style="31" customWidth="1"/>
    <col min="11" max="11" width="6.25390625" style="3" bestFit="1" customWidth="1"/>
    <col min="12" max="12" width="4.00390625" style="31" customWidth="1"/>
    <col min="13" max="13" width="6.00390625" style="3" customWidth="1"/>
    <col min="14" max="14" width="4.125" style="31" bestFit="1" customWidth="1"/>
    <col min="15" max="15" width="7.125" style="3" customWidth="1"/>
    <col min="16" max="16" width="5.00390625" style="31" customWidth="1"/>
    <col min="17" max="17" width="7.25390625" style="3" bestFit="1" customWidth="1"/>
    <col min="18" max="18" width="7.25390625" style="3" hidden="1" customWidth="1"/>
    <col min="19" max="19" width="5.00390625" style="31" bestFit="1" customWidth="1"/>
    <col min="20" max="16384" width="9.125" style="3" customWidth="1"/>
  </cols>
  <sheetData>
    <row r="2" spans="1:20" ht="12.75">
      <c r="A2" s="13"/>
      <c r="B2" s="14" t="s">
        <v>39</v>
      </c>
      <c r="C2" s="15"/>
      <c r="D2" s="32"/>
      <c r="E2" s="16"/>
      <c r="F2" s="17"/>
      <c r="G2" s="16"/>
      <c r="H2" s="17"/>
      <c r="I2" s="16"/>
      <c r="J2" s="17"/>
      <c r="K2" s="16"/>
      <c r="L2" s="17"/>
      <c r="M2" s="16"/>
      <c r="N2" s="17"/>
      <c r="O2" s="16"/>
      <c r="P2" s="17"/>
      <c r="Q2" s="16"/>
      <c r="R2" s="16"/>
      <c r="S2" s="17"/>
      <c r="T2" s="18"/>
    </row>
    <row r="3" spans="1:20" ht="12.75">
      <c r="A3" s="19"/>
      <c r="B3" s="20"/>
      <c r="C3" s="21"/>
      <c r="D3" s="33"/>
      <c r="E3" s="20" t="s">
        <v>19</v>
      </c>
      <c r="F3" s="22"/>
      <c r="G3" s="20" t="s">
        <v>21</v>
      </c>
      <c r="H3" s="22"/>
      <c r="I3" s="20" t="s">
        <v>36</v>
      </c>
      <c r="J3" s="22"/>
      <c r="K3" s="20" t="s">
        <v>4</v>
      </c>
      <c r="L3" s="22"/>
      <c r="M3" s="20" t="s">
        <v>20</v>
      </c>
      <c r="N3" s="22"/>
      <c r="O3" s="20" t="s">
        <v>25</v>
      </c>
      <c r="P3" s="22"/>
      <c r="Q3" s="20" t="s">
        <v>18</v>
      </c>
      <c r="R3" s="24"/>
      <c r="S3" s="22"/>
      <c r="T3" s="23" t="s">
        <v>26</v>
      </c>
    </row>
    <row r="4" spans="1:20" ht="12.75">
      <c r="A4" s="19" t="s">
        <v>269</v>
      </c>
      <c r="B4" s="25" t="s">
        <v>128</v>
      </c>
      <c r="C4" s="26" t="s">
        <v>109</v>
      </c>
      <c r="D4" s="35" t="s">
        <v>129</v>
      </c>
      <c r="E4" s="25" t="s">
        <v>153</v>
      </c>
      <c r="F4" s="27">
        <f>IF(E4="",0,ROUNDDOWN((POWER((Konst!$C$25-$E4),Konst!$D$25))*Konst!$B$25,0))</f>
        <v>553</v>
      </c>
      <c r="G4" s="28" t="s">
        <v>232</v>
      </c>
      <c r="H4" s="27">
        <f>IF(G4="",0,ROUNDDOWN((POWER((($G4*100)-Konst!$C$26),Konst!$D$26))*Konst!$B$26,0))</f>
        <v>566</v>
      </c>
      <c r="I4" s="28" t="s">
        <v>268</v>
      </c>
      <c r="J4" s="27"/>
      <c r="K4" s="28"/>
      <c r="L4" s="27">
        <f>IF(K4="",0,ROUNDDOWN((POWER((Konst!$C$23-$K4),Konst!$D$23))*Konst!$B$23,0))</f>
        <v>0</v>
      </c>
      <c r="M4" s="28"/>
      <c r="N4" s="27">
        <f>IF(M4="",0,ROUNDDOWN((POWER((($M4*100)-Konst!$C$27),Konst!$D$27))*Konst!$B$27,0))</f>
        <v>0</v>
      </c>
      <c r="O4" s="28"/>
      <c r="P4" s="27">
        <f>IF(O4="",0,ROUNDDOWN((POWER(($O4-Konst!$C$29),Konst!$D$29))*Konst!$B$29,0))</f>
        <v>0</v>
      </c>
      <c r="Q4" s="25"/>
      <c r="R4" s="8" t="e">
        <f aca="true" t="shared" si="0" ref="R4:R17">VALUE(60*MID(Q4,1,1))+VALUE(MID(Q4,3,2))+VALUE(MID(Q4,6,2)/100)</f>
        <v>#VALUE!</v>
      </c>
      <c r="S4" s="27">
        <f>IF(Q4="",0,ROUNDDOWN((POWER((Konst!$C$24-$R4),Konst!$D$24))*Konst!$B$24,0))</f>
        <v>0</v>
      </c>
      <c r="T4" s="46" t="s">
        <v>269</v>
      </c>
    </row>
    <row r="5" spans="1:20" ht="12.75">
      <c r="A5" s="19" t="s">
        <v>308</v>
      </c>
      <c r="B5" s="25" t="s">
        <v>108</v>
      </c>
      <c r="C5" s="26" t="s">
        <v>109</v>
      </c>
      <c r="D5" s="35" t="s">
        <v>110</v>
      </c>
      <c r="E5" s="25" t="s">
        <v>142</v>
      </c>
      <c r="F5" s="27">
        <f>IF(E5="",0,ROUNDDOWN((POWER((Konst!$C$25-$E5),Konst!$D$25))*Konst!$B$25,0))</f>
        <v>897</v>
      </c>
      <c r="G5" s="28" t="s">
        <v>239</v>
      </c>
      <c r="H5" s="27">
        <f>IF(G5="",0,ROUNDDOWN((POWER((($G5*100)-Konst!$C$26),Konst!$D$26))*Konst!$B$26,0))</f>
        <v>842</v>
      </c>
      <c r="I5" s="28" t="s">
        <v>276</v>
      </c>
      <c r="J5" s="27">
        <f>IF(I5="",0,ROUNDDOWN((POWER(($I5-Konst!$C$28),Konst!$D$28))*Konst!$B$28,0))</f>
        <v>564</v>
      </c>
      <c r="K5" s="28" t="s">
        <v>281</v>
      </c>
      <c r="L5" s="27">
        <f>IF(K5="",0,ROUNDDOWN((POWER((Konst!$C$23-$K5),Konst!$D$23))*Konst!$B$23,0))</f>
        <v>801</v>
      </c>
      <c r="M5" s="28" t="s">
        <v>379</v>
      </c>
      <c r="N5" s="27">
        <f>IF(M5="",0,ROUNDDOWN((POWER((($M5*100)-Konst!$C$27),Konst!$D$27))*Konst!$B$27,0))</f>
        <v>786</v>
      </c>
      <c r="O5" s="28" t="s">
        <v>430</v>
      </c>
      <c r="P5" s="27">
        <f>IF(O5="",0,ROUNDDOWN((POWER(($O5-Konst!$C$29),Konst!$D$29))*Konst!$B$29,0))</f>
        <v>541</v>
      </c>
      <c r="Q5" s="25" t="s">
        <v>485</v>
      </c>
      <c r="R5" s="8">
        <f t="shared" si="0"/>
        <v>138.4</v>
      </c>
      <c r="S5" s="27">
        <f>IF(Q5="",0,ROUNDDOWN((POWER((Konst!$C$24-$R5),Konst!$D$24))*Konst!$B$24,0))</f>
        <v>845</v>
      </c>
      <c r="T5" s="29">
        <f aca="true" t="shared" si="1" ref="T5:T23">SUM(F5,H5,J5,L5,N5,P5,S5)</f>
        <v>5276</v>
      </c>
    </row>
    <row r="6" spans="1:20" ht="12.75">
      <c r="A6" s="19" t="s">
        <v>306</v>
      </c>
      <c r="B6" s="25" t="s">
        <v>111</v>
      </c>
      <c r="C6" s="26" t="s">
        <v>112</v>
      </c>
      <c r="D6" s="35" t="s">
        <v>113</v>
      </c>
      <c r="E6" s="25" t="s">
        <v>143</v>
      </c>
      <c r="F6" s="27">
        <f>IF(E6="",0,ROUNDDOWN((POWER((Konst!$C$25-$E6),Konst!$D$25))*Konst!$B$25,0))</f>
        <v>819</v>
      </c>
      <c r="G6" s="28" t="s">
        <v>241</v>
      </c>
      <c r="H6" s="27">
        <f>IF(G6="",0,ROUNDDOWN((POWER((($G6*100)-Konst!$C$26),Konst!$D$26))*Konst!$B$26,0))</f>
        <v>879</v>
      </c>
      <c r="I6" s="28" t="s">
        <v>263</v>
      </c>
      <c r="J6" s="27">
        <f>IF(I6="",0,ROUNDDOWN((POWER(($I6-Konst!$C$28),Konst!$D$28))*Konst!$B$28,0))</f>
        <v>778</v>
      </c>
      <c r="K6" s="28" t="s">
        <v>283</v>
      </c>
      <c r="L6" s="27">
        <f>IF(K6="",0,ROUNDDOWN((POWER((Konst!$C$23-$K6),Konst!$D$23))*Konst!$B$23,0))</f>
        <v>802</v>
      </c>
      <c r="M6" s="28" t="s">
        <v>222</v>
      </c>
      <c r="N6" s="27">
        <f>IF(M6="",0,ROUNDDOWN((POWER((($M6*100)-Konst!$C$27),Konst!$D$27))*Konst!$B$27,0))</f>
        <v>792</v>
      </c>
      <c r="O6" s="28" t="s">
        <v>429</v>
      </c>
      <c r="P6" s="27">
        <f>IF(O6="",0,ROUNDDOWN((POWER(($O6-Konst!$C$29),Konst!$D$29))*Konst!$B$29,0))</f>
        <v>697</v>
      </c>
      <c r="Q6" s="25" t="s">
        <v>483</v>
      </c>
      <c r="R6" s="8">
        <f t="shared" si="0"/>
        <v>142.31</v>
      </c>
      <c r="S6" s="27">
        <f>IF(Q6="",0,ROUNDDOWN((POWER((Konst!$C$24-$R6),Konst!$D$24))*Konst!$B$24,0))</f>
        <v>792</v>
      </c>
      <c r="T6" s="29">
        <f>SUM(F6,H6,J6,L6,N6,P6,S6)</f>
        <v>5559</v>
      </c>
    </row>
    <row r="7" spans="1:20" ht="12.75">
      <c r="A7" s="19" t="s">
        <v>309</v>
      </c>
      <c r="B7" s="25" t="s">
        <v>131</v>
      </c>
      <c r="C7" s="26" t="s">
        <v>132</v>
      </c>
      <c r="D7" s="35" t="s">
        <v>133</v>
      </c>
      <c r="E7" s="25" t="s">
        <v>155</v>
      </c>
      <c r="F7" s="27">
        <f>IF(E7="",0,ROUNDDOWN((POWER((Konst!$C$25-$E7),Konst!$D$25))*Konst!$B$25,0))</f>
        <v>759</v>
      </c>
      <c r="G7" s="28" t="s">
        <v>234</v>
      </c>
      <c r="H7" s="27">
        <f>IF(G7="",0,ROUNDDOWN((POWER((($G7*100)-Konst!$C$26),Konst!$D$26))*Konst!$B$26,0))</f>
        <v>632</v>
      </c>
      <c r="I7" s="28" t="s">
        <v>278</v>
      </c>
      <c r="J7" s="27">
        <f>IF(I7="",0,ROUNDDOWN((POWER(($I7-Konst!$C$28),Konst!$D$28))*Konst!$B$28,0))</f>
        <v>540</v>
      </c>
      <c r="K7" s="28" t="s">
        <v>280</v>
      </c>
      <c r="L7" s="27">
        <f>IF(K7="",0,ROUNDDOWN((POWER((Konst!$C$23-$K7),Konst!$D$23))*Konst!$B$23,0))</f>
        <v>778</v>
      </c>
      <c r="M7" s="28" t="s">
        <v>377</v>
      </c>
      <c r="N7" s="27">
        <f>IF(M7="",0,ROUNDDOWN((POWER((($M7*100)-Konst!$C$27),Konst!$D$27))*Konst!$B$27,0))</f>
        <v>671</v>
      </c>
      <c r="O7" s="28" t="s">
        <v>438</v>
      </c>
      <c r="P7" s="27">
        <f>IF(O7="",0,ROUNDDOWN((POWER(($O7-Konst!$C$29),Konst!$D$29))*Konst!$B$29,0))</f>
        <v>564</v>
      </c>
      <c r="Q7" s="25" t="s">
        <v>486</v>
      </c>
      <c r="R7" s="8">
        <f t="shared" si="0"/>
        <v>141.77</v>
      </c>
      <c r="S7" s="27">
        <f>IF(Q7="",0,ROUNDDOWN((POWER((Konst!$C$24-$R7),Konst!$D$24))*Konst!$B$24,0))</f>
        <v>800</v>
      </c>
      <c r="T7" s="29">
        <f t="shared" si="1"/>
        <v>4744</v>
      </c>
    </row>
    <row r="8" spans="1:20" ht="12.75">
      <c r="A8" s="47" t="s">
        <v>269</v>
      </c>
      <c r="B8" s="25" t="s">
        <v>114</v>
      </c>
      <c r="C8" s="26" t="s">
        <v>115</v>
      </c>
      <c r="D8" s="35" t="s">
        <v>45</v>
      </c>
      <c r="E8" s="25" t="s">
        <v>144</v>
      </c>
      <c r="F8" s="27">
        <f>IF(E8="",0,ROUNDDOWN((POWER((Konst!$C$25-$E8),Konst!$D$25))*Konst!$B$25,0))</f>
        <v>727</v>
      </c>
      <c r="G8" s="28" t="s">
        <v>236</v>
      </c>
      <c r="H8" s="27">
        <f>IF(G8="",0,ROUNDDOWN((POWER((($G8*100)-Konst!$C$26),Konst!$D$26))*Konst!$B$26,0))</f>
        <v>666</v>
      </c>
      <c r="I8" s="28" t="s">
        <v>277</v>
      </c>
      <c r="J8" s="27">
        <f>IF(I8="",0,ROUNDDOWN((POWER(($I8-Konst!$C$28),Konst!$D$28))*Konst!$B$28,0))</f>
        <v>547</v>
      </c>
      <c r="K8" s="28" t="s">
        <v>290</v>
      </c>
      <c r="L8" s="27">
        <f>IF(K8="",0,ROUNDDOWN((POWER((Konst!$C$23-$K8),Konst!$D$23))*Konst!$B$23,0))</f>
        <v>679</v>
      </c>
      <c r="M8" s="28" t="s">
        <v>268</v>
      </c>
      <c r="N8" s="27">
        <v>0</v>
      </c>
      <c r="O8" s="28"/>
      <c r="P8" s="27">
        <f>IF(O8="",0,ROUNDDOWN((POWER(($O8-Konst!$C$29),Konst!$D$29))*Konst!$B$29,0))</f>
        <v>0</v>
      </c>
      <c r="Q8" s="25"/>
      <c r="R8" s="8" t="e">
        <f t="shared" si="0"/>
        <v>#VALUE!</v>
      </c>
      <c r="S8" s="27">
        <f>IF(Q8="",0,ROUNDDOWN((POWER((Konst!$C$24-$R8),Konst!$D$24))*Konst!$B$24,0))</f>
        <v>0</v>
      </c>
      <c r="T8" s="46" t="s">
        <v>269</v>
      </c>
    </row>
    <row r="9" spans="1:20" ht="12.75">
      <c r="A9" s="19" t="s">
        <v>315</v>
      </c>
      <c r="B9" s="25" t="s">
        <v>125</v>
      </c>
      <c r="C9" s="26" t="s">
        <v>115</v>
      </c>
      <c r="D9" s="35" t="s">
        <v>120</v>
      </c>
      <c r="E9" s="25" t="s">
        <v>150</v>
      </c>
      <c r="F9" s="27">
        <f>IF(E9="",0,ROUNDDOWN((POWER((Konst!$C$25-$E9),Konst!$D$25))*Konst!$B$25,0))</f>
        <v>649</v>
      </c>
      <c r="G9" s="28" t="s">
        <v>238</v>
      </c>
      <c r="H9" s="27">
        <f>IF(G9="",0,ROUNDDOWN((POWER((($G9*100)-Konst!$C$26),Konst!$D$26))*Konst!$B$26,0))</f>
        <v>701</v>
      </c>
      <c r="I9" s="28" t="s">
        <v>273</v>
      </c>
      <c r="J9" s="27">
        <f>IF(I9="",0,ROUNDDOWN((POWER(($I9-Konst!$C$28),Konst!$D$28))*Konst!$B$28,0))</f>
        <v>491</v>
      </c>
      <c r="K9" s="28" t="s">
        <v>296</v>
      </c>
      <c r="L9" s="27">
        <f>IF(K9="",0,ROUNDDOWN((POWER((Konst!$C$23-$K9),Konst!$D$23))*Konst!$B$23,0))</f>
        <v>551</v>
      </c>
      <c r="M9" s="28" t="s">
        <v>386</v>
      </c>
      <c r="N9" s="27">
        <f>IF(M9="",0,ROUNDDOWN((POWER((($M9*100)-Konst!$C$27),Konst!$D$27))*Konst!$B$27,0))</f>
        <v>665</v>
      </c>
      <c r="O9" s="28" t="s">
        <v>432</v>
      </c>
      <c r="P9" s="27">
        <f>IF(O9="",0,ROUNDDOWN((POWER(($O9-Konst!$C$29),Konst!$D$29))*Konst!$B$29,0))</f>
        <v>472</v>
      </c>
      <c r="Q9" s="25" t="s">
        <v>490</v>
      </c>
      <c r="R9" s="8">
        <f t="shared" si="0"/>
        <v>164.95</v>
      </c>
      <c r="S9" s="27">
        <f>IF(Q9="",0,ROUNDDOWN((POWER((Konst!$C$24-$R9),Konst!$D$24))*Konst!$B$24,0))</f>
        <v>517</v>
      </c>
      <c r="T9" s="29">
        <f t="shared" si="1"/>
        <v>4046</v>
      </c>
    </row>
    <row r="10" spans="1:20" ht="12.75">
      <c r="A10" s="19" t="s">
        <v>313</v>
      </c>
      <c r="B10" s="25" t="s">
        <v>123</v>
      </c>
      <c r="C10" s="26" t="s">
        <v>119</v>
      </c>
      <c r="D10" s="35" t="s">
        <v>124</v>
      </c>
      <c r="E10" s="25" t="s">
        <v>149</v>
      </c>
      <c r="F10" s="27">
        <f>IF(E10="",0,ROUNDDOWN((POWER((Konst!$C$25-$E10),Konst!$D$25))*Konst!$B$25,0))</f>
        <v>740</v>
      </c>
      <c r="G10" s="28" t="s">
        <v>239</v>
      </c>
      <c r="H10" s="27">
        <f>IF(G10="",0,ROUNDDOWN((POWER((($G10*100)-Konst!$C$26),Konst!$D$26))*Konst!$B$26,0))</f>
        <v>842</v>
      </c>
      <c r="I10" s="28" t="s">
        <v>262</v>
      </c>
      <c r="J10" s="27">
        <f>IF(I10="",0,ROUNDDOWN((POWER(($I10-Konst!$C$28),Konst!$D$28))*Konst!$B$28,0))</f>
        <v>406</v>
      </c>
      <c r="K10" s="28" t="s">
        <v>284</v>
      </c>
      <c r="L10" s="27">
        <f>IF(K10="",0,ROUNDDOWN((POWER((Konst!$C$23-$K10),Konst!$D$23))*Konst!$B$23,0))</f>
        <v>711</v>
      </c>
      <c r="M10" s="28" t="s">
        <v>378</v>
      </c>
      <c r="N10" s="27">
        <f>IF(M10="",0,ROUNDDOWN((POWER((($M10*100)-Konst!$C$27),Konst!$D$27))*Konst!$B$27,0))</f>
        <v>565</v>
      </c>
      <c r="O10" s="28" t="s">
        <v>424</v>
      </c>
      <c r="P10" s="27">
        <f>IF(O10="",0,ROUNDDOWN((POWER(($O10-Konst!$C$29),Konst!$D$29))*Konst!$B$29,0))</f>
        <v>399</v>
      </c>
      <c r="Q10" s="25" t="s">
        <v>488</v>
      </c>
      <c r="R10" s="8">
        <f t="shared" si="0"/>
        <v>171.44</v>
      </c>
      <c r="S10" s="27">
        <f>IF(Q10="",0,ROUNDDOWN((POWER((Konst!$C$24-$R10),Konst!$D$24))*Konst!$B$24,0))</f>
        <v>449</v>
      </c>
      <c r="T10" s="29">
        <f t="shared" si="1"/>
        <v>4112</v>
      </c>
    </row>
    <row r="11" spans="1:20" ht="12.75">
      <c r="A11" s="19" t="s">
        <v>314</v>
      </c>
      <c r="B11" s="25" t="s">
        <v>130</v>
      </c>
      <c r="C11" s="26" t="s">
        <v>119</v>
      </c>
      <c r="D11" s="35" t="s">
        <v>107</v>
      </c>
      <c r="E11" s="25" t="s">
        <v>154</v>
      </c>
      <c r="F11" s="27">
        <f>IF(E11="",0,ROUNDDOWN((POWER((Konst!$C$25-$E11),Konst!$D$25))*Konst!$B$25,0))</f>
        <v>552</v>
      </c>
      <c r="G11" s="28" t="s">
        <v>236</v>
      </c>
      <c r="H11" s="27">
        <f>IF(G11="",0,ROUNDDOWN((POWER((($G11*100)-Konst!$C$26),Konst!$D$26))*Konst!$B$26,0))</f>
        <v>666</v>
      </c>
      <c r="I11" s="28" t="s">
        <v>259</v>
      </c>
      <c r="J11" s="27">
        <f>IF(I11="",0,ROUNDDOWN((POWER(($I11-Konst!$C$28),Konst!$D$28))*Konst!$B$28,0))</f>
        <v>467</v>
      </c>
      <c r="K11" s="28" t="s">
        <v>293</v>
      </c>
      <c r="L11" s="27">
        <f>IF(K11="",0,ROUNDDOWN((POWER((Konst!$C$23-$K11),Konst!$D$23))*Konst!$B$23,0))</f>
        <v>610</v>
      </c>
      <c r="M11" s="28" t="s">
        <v>384</v>
      </c>
      <c r="N11" s="27">
        <f>IF(M11="",0,ROUNDDOWN((POWER((($M11*100)-Konst!$C$27),Konst!$D$27))*Konst!$B$27,0))</f>
        <v>617</v>
      </c>
      <c r="O11" s="28" t="s">
        <v>292</v>
      </c>
      <c r="P11" s="27">
        <f>IF(O11="",0,ROUNDDOWN((POWER(($O11-Konst!$C$29),Konst!$D$29))*Konst!$B$29,0))</f>
        <v>511</v>
      </c>
      <c r="Q11" s="25" t="s">
        <v>491</v>
      </c>
      <c r="R11" s="8">
        <f t="shared" si="0"/>
        <v>154.48</v>
      </c>
      <c r="S11" s="27">
        <f>IF(Q11="",0,ROUNDDOWN((POWER((Konst!$C$24-$R11),Konst!$D$24))*Konst!$B$24,0))</f>
        <v>638</v>
      </c>
      <c r="T11" s="29">
        <f t="shared" si="1"/>
        <v>4061</v>
      </c>
    </row>
    <row r="12" spans="1:20" ht="12.75">
      <c r="A12" s="19" t="s">
        <v>317</v>
      </c>
      <c r="B12" s="25" t="s">
        <v>126</v>
      </c>
      <c r="C12" s="26" t="s">
        <v>119</v>
      </c>
      <c r="D12" s="35" t="s">
        <v>127</v>
      </c>
      <c r="E12" s="25" t="s">
        <v>151</v>
      </c>
      <c r="F12" s="27">
        <f>IF(E12="",0,ROUNDDOWN((POWER((Konst!$C$25-$E12),Konst!$D$25))*Konst!$B$25,0))</f>
        <v>478</v>
      </c>
      <c r="G12" s="28" t="s">
        <v>231</v>
      </c>
      <c r="H12" s="27">
        <f>IF(G12="",0,ROUNDDOWN((POWER((($G12*100)-Konst!$C$26),Konst!$D$26))*Konst!$B$26,0))</f>
        <v>736</v>
      </c>
      <c r="I12" s="28" t="s">
        <v>275</v>
      </c>
      <c r="J12" s="27">
        <f>IF(I12="",0,ROUNDDOWN((POWER(($I12-Konst!$C$28),Konst!$D$28))*Konst!$B$28,0))</f>
        <v>451</v>
      </c>
      <c r="K12" s="28" t="s">
        <v>295</v>
      </c>
      <c r="L12" s="27">
        <f>IF(K12="",0,ROUNDDOWN((POWER((Konst!$C$23-$K12),Konst!$D$23))*Konst!$B$23,0))</f>
        <v>562</v>
      </c>
      <c r="M12" s="28" t="s">
        <v>359</v>
      </c>
      <c r="N12" s="27">
        <f>IF(M12="",0,ROUNDDOWN((POWER((($M12*100)-Konst!$C$27),Konst!$D$27))*Konst!$B$27,0))</f>
        <v>490</v>
      </c>
      <c r="O12" s="28" t="s">
        <v>428</v>
      </c>
      <c r="P12" s="27">
        <f>IF(O12="",0,ROUNDDOWN((POWER(($O12-Konst!$C$29),Konst!$D$29))*Konst!$B$29,0))</f>
        <v>423</v>
      </c>
      <c r="Q12" s="25" t="s">
        <v>493</v>
      </c>
      <c r="R12" s="8">
        <f t="shared" si="0"/>
        <v>162.55</v>
      </c>
      <c r="S12" s="27">
        <f>IF(Q12="",0,ROUNDDOWN((POWER((Konst!$C$24-$R12),Konst!$D$24))*Konst!$B$24,0))</f>
        <v>544</v>
      </c>
      <c r="T12" s="29">
        <f t="shared" si="1"/>
        <v>3684</v>
      </c>
    </row>
    <row r="13" spans="1:20" ht="12.75">
      <c r="A13" s="19" t="s">
        <v>319</v>
      </c>
      <c r="B13" s="25" t="s">
        <v>118</v>
      </c>
      <c r="C13" s="26" t="s">
        <v>119</v>
      </c>
      <c r="D13" s="35" t="s">
        <v>120</v>
      </c>
      <c r="E13" s="25" t="s">
        <v>146</v>
      </c>
      <c r="F13" s="27">
        <f>IF(E13="",0,ROUNDDOWN((POWER((Konst!$C$25-$E13),Konst!$D$25))*Konst!$B$25,0))</f>
        <v>563</v>
      </c>
      <c r="G13" s="28" t="s">
        <v>233</v>
      </c>
      <c r="H13" s="27">
        <f>IF(G13="",0,ROUNDDOWN((POWER((($G13*100)-Konst!$C$26),Konst!$D$26))*Konst!$B$26,0))</f>
        <v>534</v>
      </c>
      <c r="I13" s="28" t="s">
        <v>221</v>
      </c>
      <c r="J13" s="27">
        <f>IF(I13="",0,ROUNDDOWN((POWER(($I13-Konst!$C$28),Konst!$D$28))*Konst!$B$28,0))</f>
        <v>329</v>
      </c>
      <c r="K13" s="28" t="s">
        <v>291</v>
      </c>
      <c r="L13" s="27">
        <f>IF(K13="",0,ROUNDDOWN((POWER((Konst!$C$23-$K13),Konst!$D$23))*Konst!$B$23,0))</f>
        <v>561</v>
      </c>
      <c r="M13" s="28" t="s">
        <v>378</v>
      </c>
      <c r="N13" s="27">
        <f>IF(M13="",0,ROUNDDOWN((POWER((($M13*100)-Konst!$C$27),Konst!$D$27))*Konst!$B$27,0))</f>
        <v>565</v>
      </c>
      <c r="O13" s="28" t="s">
        <v>434</v>
      </c>
      <c r="P13" s="27">
        <f>IF(O13="",0,ROUNDDOWN((POWER(($O13-Konst!$C$29),Konst!$D$29))*Konst!$B$29,0))</f>
        <v>316</v>
      </c>
      <c r="Q13" s="25" t="s">
        <v>496</v>
      </c>
      <c r="R13" s="8">
        <f t="shared" si="0"/>
        <v>174.19</v>
      </c>
      <c r="S13" s="27">
        <f>IF(Q13="",0,ROUNDDOWN((POWER((Konst!$C$24-$R13),Konst!$D$24))*Konst!$B$24,0))</f>
        <v>421</v>
      </c>
      <c r="T13" s="29">
        <f>SUM(F13,H13,J13,L13,N13,P13,S13)</f>
        <v>3289</v>
      </c>
    </row>
    <row r="14" spans="1:20" ht="12.75">
      <c r="A14" s="19" t="s">
        <v>307</v>
      </c>
      <c r="B14" s="25" t="s">
        <v>106</v>
      </c>
      <c r="C14" s="26" t="s">
        <v>104</v>
      </c>
      <c r="D14" s="35" t="s">
        <v>107</v>
      </c>
      <c r="E14" s="25" t="s">
        <v>141</v>
      </c>
      <c r="F14" s="27">
        <f>IF(E14="",0,ROUNDDOWN((POWER((Konst!$C$25-$E14),Konst!$D$25))*Konst!$B$25,0))</f>
        <v>902</v>
      </c>
      <c r="G14" s="28" t="s">
        <v>240</v>
      </c>
      <c r="H14" s="27">
        <f>IF(G14="",0,ROUNDDOWN((POWER((($G14*100)-Konst!$C$26),Konst!$D$26))*Konst!$B$26,0))</f>
        <v>806</v>
      </c>
      <c r="I14" s="28" t="s">
        <v>272</v>
      </c>
      <c r="J14" s="27">
        <f>IF(I14="",0,ROUNDDOWN((POWER(($I14-Konst!$C$28),Konst!$D$28))*Konst!$B$28,0))</f>
        <v>600</v>
      </c>
      <c r="K14" s="28" t="s">
        <v>282</v>
      </c>
      <c r="L14" s="27">
        <f>IF(K14="",0,ROUNDDOWN((POWER((Konst!$C$23-$K14),Konst!$D$23))*Konst!$B$23,0))</f>
        <v>889</v>
      </c>
      <c r="M14" s="28" t="s">
        <v>380</v>
      </c>
      <c r="N14" s="27">
        <f>IF(M14="",0,ROUNDDOWN((POWER((($M14*100)-Konst!$C$27),Konst!$D$27))*Konst!$B$27,0))</f>
        <v>753</v>
      </c>
      <c r="O14" s="28" t="s">
        <v>437</v>
      </c>
      <c r="P14" s="27">
        <f>IF(O14="",0,ROUNDDOWN((POWER(($O14-Konst!$C$29),Konst!$D$29))*Konst!$B$29,0))</f>
        <v>578</v>
      </c>
      <c r="Q14" s="25" t="s">
        <v>484</v>
      </c>
      <c r="R14" s="8">
        <f t="shared" si="0"/>
        <v>141.98</v>
      </c>
      <c r="S14" s="27">
        <f>IF(Q14="",0,ROUNDDOWN((POWER((Konst!$C$24-$R14),Konst!$D$24))*Konst!$B$24,0))</f>
        <v>797</v>
      </c>
      <c r="T14" s="29">
        <f t="shared" si="1"/>
        <v>5325</v>
      </c>
    </row>
    <row r="15" spans="1:20" ht="12.75">
      <c r="A15" s="19" t="s">
        <v>310</v>
      </c>
      <c r="B15" s="25" t="s">
        <v>103</v>
      </c>
      <c r="C15" s="26" t="s">
        <v>104</v>
      </c>
      <c r="D15" s="35" t="s">
        <v>105</v>
      </c>
      <c r="E15" s="25" t="s">
        <v>140</v>
      </c>
      <c r="F15" s="27">
        <f>IF(E15="",0,ROUNDDOWN((POWER((Konst!$C$25-$E15),Konst!$D$25))*Konst!$B$25,0))</f>
        <v>787</v>
      </c>
      <c r="G15" s="28" t="s">
        <v>236</v>
      </c>
      <c r="H15" s="27">
        <f>IF(G15="",0,ROUNDDOWN((POWER((($G15*100)-Konst!$C$26),Konst!$D$26))*Konst!$B$26,0))</f>
        <v>666</v>
      </c>
      <c r="I15" s="28" t="s">
        <v>274</v>
      </c>
      <c r="J15" s="27">
        <f>IF(I15="",0,ROUNDDOWN((POWER(($I15-Konst!$C$28),Konst!$D$28))*Konst!$B$28,0))</f>
        <v>531</v>
      </c>
      <c r="K15" s="28" t="s">
        <v>279</v>
      </c>
      <c r="L15" s="27">
        <f>IF(K15="",0,ROUNDDOWN((POWER((Konst!$C$23-$K15),Konst!$D$23))*Konst!$B$23,0))</f>
        <v>749</v>
      </c>
      <c r="M15" s="28" t="s">
        <v>376</v>
      </c>
      <c r="N15" s="27">
        <f>IF(M15="",0,ROUNDDOWN((POWER((($M15*100)-Konst!$C$27),Konst!$D$27))*Konst!$B$27,0))</f>
        <v>645</v>
      </c>
      <c r="O15" s="28" t="s">
        <v>426</v>
      </c>
      <c r="P15" s="27">
        <f>IF(O15="",0,ROUNDDOWN((POWER(($O15-Konst!$C$29),Konst!$D$29))*Konst!$B$29,0))</f>
        <v>537</v>
      </c>
      <c r="Q15" s="25" t="s">
        <v>423</v>
      </c>
      <c r="R15" s="8">
        <f t="shared" si="0"/>
        <v>147.56</v>
      </c>
      <c r="S15" s="27">
        <f>IF(Q15="",0,ROUNDDOWN((POWER((Konst!$C$24-$R15),Konst!$D$24))*Konst!$B$24,0))</f>
        <v>724</v>
      </c>
      <c r="T15" s="29">
        <f t="shared" si="1"/>
        <v>4639</v>
      </c>
    </row>
    <row r="16" spans="1:20" ht="12.75">
      <c r="A16" s="19" t="s">
        <v>311</v>
      </c>
      <c r="B16" s="25" t="s">
        <v>121</v>
      </c>
      <c r="C16" s="26" t="s">
        <v>104</v>
      </c>
      <c r="D16" s="35" t="s">
        <v>107</v>
      </c>
      <c r="E16" s="25" t="s">
        <v>147</v>
      </c>
      <c r="F16" s="27">
        <f>IF(E16="",0,ROUNDDOWN((POWER((Konst!$C$25-$E16),Konst!$D$25))*Konst!$B$25,0))</f>
        <v>744</v>
      </c>
      <c r="G16" s="28" t="s">
        <v>237</v>
      </c>
      <c r="H16" s="27">
        <f>IF(G16="",0,ROUNDDOWN((POWER((($G16*100)-Konst!$C$26),Konst!$D$26))*Konst!$B$26,0))</f>
        <v>599</v>
      </c>
      <c r="I16" s="28" t="s">
        <v>261</v>
      </c>
      <c r="J16" s="27">
        <f>IF(I16="",0,ROUNDDOWN((POWER(($I16-Konst!$C$28),Konst!$D$28))*Konst!$B$28,0))</f>
        <v>577</v>
      </c>
      <c r="K16" s="28" t="s">
        <v>285</v>
      </c>
      <c r="L16" s="27">
        <f>IF(K16="",0,ROUNDDOWN((POWER((Konst!$C$23-$K16),Konst!$D$23))*Konst!$B$23,0))</f>
        <v>710</v>
      </c>
      <c r="M16" s="28" t="s">
        <v>381</v>
      </c>
      <c r="N16" s="27">
        <f>IF(M16="",0,ROUNDDOWN((POWER((($M16*100)-Konst!$C$27),Konst!$D$27))*Konst!$B$27,0))</f>
        <v>654</v>
      </c>
      <c r="O16" s="28" t="s">
        <v>435</v>
      </c>
      <c r="P16" s="27">
        <f>IF(O16="",0,ROUNDDOWN((POWER(($O16-Konst!$C$29),Konst!$D$29))*Konst!$B$29,0))</f>
        <v>529</v>
      </c>
      <c r="Q16" s="25" t="s">
        <v>487</v>
      </c>
      <c r="R16" s="8">
        <f t="shared" si="0"/>
        <v>146.84</v>
      </c>
      <c r="S16" s="27">
        <f>IF(Q16="",0,ROUNDDOWN((POWER((Konst!$C$24-$R16),Konst!$D$24))*Konst!$B$24,0))</f>
        <v>733</v>
      </c>
      <c r="T16" s="29">
        <f t="shared" si="1"/>
        <v>4546</v>
      </c>
    </row>
    <row r="17" spans="1:20" ht="12.75">
      <c r="A17" s="19" t="s">
        <v>316</v>
      </c>
      <c r="B17" s="25" t="s">
        <v>122</v>
      </c>
      <c r="C17" s="26" t="s">
        <v>104</v>
      </c>
      <c r="D17" s="35" t="s">
        <v>107</v>
      </c>
      <c r="E17" s="25" t="s">
        <v>148</v>
      </c>
      <c r="F17" s="27">
        <f>IF(E17="",0,ROUNDDOWN((POWER((Konst!$C$25-$E17),Konst!$D$25))*Konst!$B$25,0))</f>
        <v>603</v>
      </c>
      <c r="G17" s="28" t="s">
        <v>238</v>
      </c>
      <c r="H17" s="27">
        <f>IF(G17="",0,ROUNDDOWN((POWER((($G17*100)-Konst!$C$26),Konst!$D$26))*Konst!$B$26,0))</f>
        <v>701</v>
      </c>
      <c r="I17" s="28" t="s">
        <v>271</v>
      </c>
      <c r="J17" s="27">
        <f>IF(I17="",0,ROUNDDOWN((POWER(($I17-Konst!$C$28),Konst!$D$28))*Konst!$B$28,0))</f>
        <v>497</v>
      </c>
      <c r="K17" s="28" t="s">
        <v>297</v>
      </c>
      <c r="L17" s="27">
        <f>IF(K17="",0,ROUNDDOWN((POWER((Konst!$C$23-$K17),Konst!$D$23))*Konst!$B$23,0))</f>
        <v>575</v>
      </c>
      <c r="M17" s="28" t="s">
        <v>359</v>
      </c>
      <c r="N17" s="27">
        <f>IF(M17="",0,ROUNDDOWN((POWER((($M17*100)-Konst!$C$27),Konst!$D$27))*Konst!$B$27,0))</f>
        <v>490</v>
      </c>
      <c r="O17" s="28" t="s">
        <v>440</v>
      </c>
      <c r="P17" s="27">
        <f>IF(O17="",0,ROUNDDOWN((POWER(($O17-Konst!$C$29),Konst!$D$29))*Konst!$B$29,0))</f>
        <v>487</v>
      </c>
      <c r="Q17" s="25" t="s">
        <v>492</v>
      </c>
      <c r="R17" s="8">
        <f t="shared" si="0"/>
        <v>163.51</v>
      </c>
      <c r="S17" s="27">
        <f>IF(Q17="",0,ROUNDDOWN((POWER((Konst!$C$24-$R17),Konst!$D$24))*Konst!$B$24,0))</f>
        <v>533</v>
      </c>
      <c r="T17" s="29">
        <f t="shared" si="1"/>
        <v>3886</v>
      </c>
    </row>
    <row r="18" spans="1:20" ht="12.75">
      <c r="A18" s="19" t="s">
        <v>320</v>
      </c>
      <c r="B18" s="25" t="s">
        <v>116</v>
      </c>
      <c r="C18" s="26" t="s">
        <v>104</v>
      </c>
      <c r="D18" s="35" t="s">
        <v>117</v>
      </c>
      <c r="E18" s="25" t="s">
        <v>145</v>
      </c>
      <c r="F18" s="27">
        <f>IF(E18="",0,ROUNDDOWN((POWER((Konst!$C$25-$E18),Konst!$D$25))*Konst!$B$25,0))</f>
        <v>544</v>
      </c>
      <c r="G18" s="28" t="s">
        <v>237</v>
      </c>
      <c r="H18" s="27">
        <f>IF(G18="",0,ROUNDDOWN((POWER((($G18*100)-Konst!$C$26),Konst!$D$26))*Konst!$B$26,0))</f>
        <v>599</v>
      </c>
      <c r="I18" s="28" t="s">
        <v>265</v>
      </c>
      <c r="J18" s="27">
        <f>IF(I18="",0,ROUNDDOWN((POWER(($I18-Konst!$C$28),Konst!$D$28))*Konst!$B$28,0))</f>
        <v>306</v>
      </c>
      <c r="K18" s="28" t="s">
        <v>287</v>
      </c>
      <c r="L18" s="27">
        <f>IF(K18="",0,ROUNDDOWN((POWER((Konst!$C$23-$K18),Konst!$D$23))*Konst!$B$23,0))</f>
        <v>553</v>
      </c>
      <c r="M18" s="28" t="s">
        <v>382</v>
      </c>
      <c r="N18" s="27">
        <f>IF(M18="",0,ROUNDDOWN((POWER((($M18*100)-Konst!$C$27),Konst!$D$27))*Konst!$B$27,0))</f>
        <v>595</v>
      </c>
      <c r="O18" s="28" t="s">
        <v>436</v>
      </c>
      <c r="P18" s="27">
        <f>IF(O18="",0,ROUNDDOWN((POWER(($O18-Konst!$C$29),Konst!$D$29))*Konst!$B$29,0))</f>
        <v>335</v>
      </c>
      <c r="Q18" s="25" t="s">
        <v>495</v>
      </c>
      <c r="R18" s="8">
        <f aca="true" t="shared" si="2" ref="R18:R23">VALUE(60*MID(Q18,1,1))+VALUE(MID(Q18,3,2))+VALUE(MID(Q18,6,2)/100)</f>
        <v>184.39</v>
      </c>
      <c r="S18" s="27">
        <f>IF(Q18="",0,ROUNDDOWN((POWER((Konst!$C$24-$R18),Konst!$D$24))*Konst!$B$24,0))</f>
        <v>325</v>
      </c>
      <c r="T18" s="29">
        <f>SUM(F18,H18,J18,L18,N18,P18,S18)</f>
        <v>3257</v>
      </c>
    </row>
    <row r="19" spans="1:20" ht="12.75">
      <c r="A19" s="19" t="s">
        <v>321</v>
      </c>
      <c r="B19" s="25" t="s">
        <v>135</v>
      </c>
      <c r="C19" s="26" t="s">
        <v>104</v>
      </c>
      <c r="D19" s="35" t="s">
        <v>136</v>
      </c>
      <c r="E19" s="25" t="s">
        <v>157</v>
      </c>
      <c r="F19" s="27">
        <f>IF(E19="",0,ROUNDDOWN((POWER((Konst!$C$25-$E19),Konst!$D$25))*Konst!$B$25,0))</f>
        <v>525</v>
      </c>
      <c r="G19" s="28" t="s">
        <v>243</v>
      </c>
      <c r="H19" s="27"/>
      <c r="I19" s="28" t="s">
        <v>267</v>
      </c>
      <c r="J19" s="27">
        <f>IF(I19="",0,ROUNDDOWN((POWER(($I19-Konst!$C$28),Konst!$D$28))*Konst!$B$28,0))</f>
        <v>507</v>
      </c>
      <c r="K19" s="28" t="s">
        <v>286</v>
      </c>
      <c r="L19" s="27">
        <f>IF(K19="",0,ROUNDDOWN((POWER((Konst!$C$23-$K19),Konst!$D$23))*Konst!$B$23,0))</f>
        <v>570</v>
      </c>
      <c r="M19" s="28" t="s">
        <v>353</v>
      </c>
      <c r="N19" s="27">
        <f>IF(M19="",0,ROUNDDOWN((POWER((($M19*100)-Konst!$C$27),Konst!$D$27))*Konst!$B$27,0))</f>
        <v>464</v>
      </c>
      <c r="O19" s="28" t="s">
        <v>425</v>
      </c>
      <c r="P19" s="27">
        <f>IF(O19="",0,ROUNDDOWN((POWER(($O19-Konst!$C$29),Konst!$D$29))*Konst!$B$29,0))</f>
        <v>356</v>
      </c>
      <c r="Q19" s="25" t="s">
        <v>497</v>
      </c>
      <c r="R19" s="8">
        <f t="shared" si="2"/>
        <v>176.26</v>
      </c>
      <c r="S19" s="27">
        <f>IF(Q19="",0,ROUNDDOWN((POWER((Konst!$C$24-$R19),Konst!$D$24))*Konst!$B$24,0))</f>
        <v>401</v>
      </c>
      <c r="T19" s="29">
        <f>SUM(F19,H19,J19,L19,N19,P19,S19)</f>
        <v>2823</v>
      </c>
    </row>
    <row r="20" spans="1:20" ht="12.75">
      <c r="A20" s="19" t="s">
        <v>322</v>
      </c>
      <c r="B20" s="25" t="s">
        <v>134</v>
      </c>
      <c r="C20" s="26" t="s">
        <v>104</v>
      </c>
      <c r="D20" s="35" t="s">
        <v>120</v>
      </c>
      <c r="E20" s="25" t="s">
        <v>156</v>
      </c>
      <c r="F20" s="27">
        <f>IF(E20="",0,ROUNDDOWN((POWER((Konst!$C$25-$E20),Konst!$D$25))*Konst!$B$25,0))</f>
        <v>497</v>
      </c>
      <c r="G20" s="28" t="s">
        <v>237</v>
      </c>
      <c r="H20" s="27">
        <f>IF(G20="",0,ROUNDDOWN((POWER((($G20*100)-Konst!$C$26),Konst!$D$26))*Konst!$B$26,0))</f>
        <v>599</v>
      </c>
      <c r="I20" s="28" t="s">
        <v>264</v>
      </c>
      <c r="J20" s="27">
        <f>IF(I20="",0,ROUNDDOWN((POWER(($I20-Konst!$C$28),Konst!$D$28))*Konst!$B$28,0))</f>
        <v>344</v>
      </c>
      <c r="K20" s="28" t="s">
        <v>294</v>
      </c>
      <c r="L20" s="27">
        <f>IF(K20="",0,ROUNDDOWN((POWER((Konst!$C$23-$K20),Konst!$D$23))*Konst!$B$23,0))</f>
        <v>467</v>
      </c>
      <c r="M20" s="28" t="s">
        <v>385</v>
      </c>
      <c r="N20" s="27">
        <f>IF(M20="",0,ROUNDDOWN((POWER((($M20*100)-Konst!$C$27),Konst!$D$27))*Konst!$B$27,0))</f>
        <v>438</v>
      </c>
      <c r="O20" s="28" t="s">
        <v>427</v>
      </c>
      <c r="P20" s="27">
        <f>IF(O20="",0,ROUNDDOWN((POWER(($O20-Konst!$C$29),Konst!$D$29))*Konst!$B$29,0))</f>
        <v>246</v>
      </c>
      <c r="Q20" s="25" t="s">
        <v>498</v>
      </c>
      <c r="R20" s="8">
        <f t="shared" si="2"/>
        <v>168.74</v>
      </c>
      <c r="S20" s="27">
        <f>IF(Q20="",0,ROUNDDOWN((POWER((Konst!$C$24-$R20),Konst!$D$24))*Konst!$B$24,0))</f>
        <v>477</v>
      </c>
      <c r="T20" s="29">
        <f>SUM(F20,H20,J20,L20,N20,P20,S20)</f>
        <v>3068</v>
      </c>
    </row>
    <row r="21" spans="1:20" ht="12.75">
      <c r="A21" s="19" t="s">
        <v>323</v>
      </c>
      <c r="B21" s="25" t="s">
        <v>137</v>
      </c>
      <c r="C21" s="26" t="s">
        <v>104</v>
      </c>
      <c r="D21" s="35" t="s">
        <v>120</v>
      </c>
      <c r="E21" s="25" t="s">
        <v>152</v>
      </c>
      <c r="F21" s="27">
        <f>IF(E21="",0,ROUNDDOWN((POWER((Konst!$C$25-$E21),Konst!$D$25))*Konst!$B$25,0))</f>
        <v>389</v>
      </c>
      <c r="G21" s="28" t="s">
        <v>235</v>
      </c>
      <c r="H21" s="27">
        <f>IF(G21="",0,ROUNDDOWN((POWER((($G21*100)-Konst!$C$26),Konst!$D$26))*Konst!$B$26,0))</f>
        <v>470</v>
      </c>
      <c r="I21" s="28" t="s">
        <v>270</v>
      </c>
      <c r="J21" s="27">
        <f>IF(I21="",0,ROUNDDOWN((POWER(($I21-Konst!$C$28),Konst!$D$28))*Konst!$B$28,0))</f>
        <v>320</v>
      </c>
      <c r="K21" s="28" t="s">
        <v>292</v>
      </c>
      <c r="L21" s="27">
        <f>IF(K21="",0,ROUNDDOWN((POWER((Konst!$C$23-$K21),Konst!$D$23))*Konst!$B$23,0))</f>
        <v>362</v>
      </c>
      <c r="M21" s="28" t="s">
        <v>383</v>
      </c>
      <c r="N21" s="27">
        <f>IF(M21="",0,ROUNDDOWN((POWER((($M21*100)-Konst!$C$27),Konst!$D$27))*Konst!$B$27,0))</f>
        <v>379</v>
      </c>
      <c r="O21" s="28" t="s">
        <v>433</v>
      </c>
      <c r="P21" s="27">
        <f>IF(O21="",0,ROUNDDOWN((POWER(($O21-Konst!$C$29),Konst!$D$29))*Konst!$B$29,0))</f>
        <v>301</v>
      </c>
      <c r="Q21" s="25" t="s">
        <v>499</v>
      </c>
      <c r="R21" s="8">
        <f t="shared" si="2"/>
        <v>170.47</v>
      </c>
      <c r="S21" s="27">
        <f>IF(Q21="",0,ROUNDDOWN((POWER((Konst!$C$24-$R21),Konst!$D$24))*Konst!$B$24,0))</f>
        <v>459</v>
      </c>
      <c r="T21" s="29">
        <f>SUM(F21,H21,J21,L21,N21,P21,S21)</f>
        <v>2680</v>
      </c>
    </row>
    <row r="22" spans="1:20" ht="12.75">
      <c r="A22" s="19" t="s">
        <v>312</v>
      </c>
      <c r="B22" s="25" t="s">
        <v>102</v>
      </c>
      <c r="C22" s="26" t="s">
        <v>100</v>
      </c>
      <c r="D22" s="35" t="s">
        <v>101</v>
      </c>
      <c r="E22" s="25" t="s">
        <v>139</v>
      </c>
      <c r="F22" s="27">
        <f>IF(E22="",0,ROUNDDOWN((POWER((Konst!$C$25-$E22),Konst!$D$25))*Konst!$B$25,0))</f>
        <v>604</v>
      </c>
      <c r="G22" s="28" t="s">
        <v>236</v>
      </c>
      <c r="H22" s="27">
        <f>IF(G22="",0,ROUNDDOWN((POWER((($G22*100)-Konst!$C$26),Konst!$D$26))*Konst!$B$26,0))</f>
        <v>666</v>
      </c>
      <c r="I22" s="28" t="s">
        <v>260</v>
      </c>
      <c r="J22" s="27">
        <f>IF(I22="",0,ROUNDDOWN((POWER(($I22-Konst!$C$28),Konst!$D$28))*Konst!$B$28,0))</f>
        <v>501</v>
      </c>
      <c r="K22" s="28" t="s">
        <v>288</v>
      </c>
      <c r="L22" s="27">
        <f>IF(K22="",0,ROUNDDOWN((POWER((Konst!$C$23-$K22),Konst!$D$23))*Konst!$B$23,0))</f>
        <v>694</v>
      </c>
      <c r="M22" s="28" t="s">
        <v>360</v>
      </c>
      <c r="N22" s="27">
        <f>IF(M22="",0,ROUNDDOWN((POWER((($M22*100)-Konst!$C$27),Konst!$D$27))*Konst!$B$27,0))</f>
        <v>631</v>
      </c>
      <c r="O22" s="28" t="s">
        <v>439</v>
      </c>
      <c r="P22" s="27">
        <f>IF(O22="",0,ROUNDDOWN((POWER(($O22-Konst!$C$29),Konst!$D$29))*Konst!$B$29,0))</f>
        <v>500</v>
      </c>
      <c r="Q22" s="25" t="s">
        <v>489</v>
      </c>
      <c r="R22" s="8">
        <f t="shared" si="2"/>
        <v>150.54</v>
      </c>
      <c r="S22" s="27">
        <f>IF(Q22="",0,ROUNDDOWN((POWER((Konst!$C$24-$R22),Konst!$D$24))*Konst!$B$24,0))</f>
        <v>686</v>
      </c>
      <c r="T22" s="29">
        <f t="shared" si="1"/>
        <v>4282</v>
      </c>
    </row>
    <row r="23" spans="1:20" ht="12.75">
      <c r="A23" s="19" t="s">
        <v>318</v>
      </c>
      <c r="B23" s="25" t="s">
        <v>99</v>
      </c>
      <c r="C23" s="26" t="s">
        <v>100</v>
      </c>
      <c r="D23" s="35" t="s">
        <v>101</v>
      </c>
      <c r="E23" s="25" t="s">
        <v>138</v>
      </c>
      <c r="F23" s="27">
        <f>IF(E23="",0,ROUNDDOWN((POWER((Konst!$C$25-$E23),Konst!$D$25))*Konst!$B$25,0))</f>
        <v>595</v>
      </c>
      <c r="G23" s="28" t="s">
        <v>242</v>
      </c>
      <c r="H23" s="27">
        <f>IF(G23="",0,ROUNDDOWN((POWER((($G23*100)-Konst!$C$26),Konst!$D$26))*Konst!$B$26,0))</f>
        <v>502</v>
      </c>
      <c r="I23" s="28" t="s">
        <v>266</v>
      </c>
      <c r="J23" s="27">
        <f>IF(I23="",0,ROUNDDOWN((POWER(($I23-Konst!$C$28),Konst!$D$28))*Konst!$B$28,0))</f>
        <v>395</v>
      </c>
      <c r="K23" s="28" t="s">
        <v>289</v>
      </c>
      <c r="L23" s="27">
        <f>IF(K23="",0,ROUNDDOWN((POWER((Konst!$C$23-$K23),Konst!$D$23))*Konst!$B$23,0))</f>
        <v>604</v>
      </c>
      <c r="M23" s="28" t="s">
        <v>378</v>
      </c>
      <c r="N23" s="27">
        <f>IF(M23="",0,ROUNDDOWN((POWER((($M23*100)-Konst!$C$27),Konst!$D$27))*Konst!$B$27,0))</f>
        <v>565</v>
      </c>
      <c r="O23" s="28" t="s">
        <v>431</v>
      </c>
      <c r="P23" s="27">
        <f>IF(O23="",0,ROUNDDOWN((POWER(($O23-Konst!$C$29),Konst!$D$29))*Konst!$B$29,0))</f>
        <v>433</v>
      </c>
      <c r="Q23" s="25" t="s">
        <v>494</v>
      </c>
      <c r="R23" s="8">
        <f t="shared" si="2"/>
        <v>162.01</v>
      </c>
      <c r="S23" s="27">
        <f>IF(Q23="",0,ROUNDDOWN((POWER((Konst!$C$24-$R23),Konst!$D$24))*Konst!$B$24,0))</f>
        <v>550</v>
      </c>
      <c r="T23" s="29">
        <f t="shared" si="1"/>
        <v>3644</v>
      </c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&amp;CNŐI HÉTPRÓBA FELNŐTT , JUNIOR ÉS IFJÚSÁGI ORSZÁGOS BAJNOKSÁG
BUDAPEST TÍZPRÓBA FÉRFI FELNŐTT, JUNIOR, ÉS NYOLCPRÓBA IFJÚSÁGI BAJNOKSÁGA
Budapest – UTE pálya, 2007. június 16-17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2:U65"/>
  <sheetViews>
    <sheetView tabSelected="1" view="pageBreakPreview" zoomScaleSheetLayoutView="100" workbookViewId="0" topLeftCell="A1">
      <selection activeCell="H53" sqref="H53"/>
    </sheetView>
  </sheetViews>
  <sheetFormatPr defaultColWidth="9.00390625" defaultRowHeight="12.75"/>
  <cols>
    <col min="1" max="1" width="3.375" style="3" customWidth="1"/>
    <col min="2" max="2" width="20.125" style="3" customWidth="1"/>
    <col min="3" max="3" width="3.00390625" style="3" bestFit="1" customWidth="1"/>
    <col min="4" max="4" width="13.375" style="36" bestFit="1" customWidth="1"/>
    <col min="5" max="5" width="6.25390625" style="3" bestFit="1" customWidth="1"/>
    <col min="6" max="6" width="5.375" style="31" bestFit="1" customWidth="1"/>
    <col min="7" max="7" width="5.375" style="3" bestFit="1" customWidth="1"/>
    <col min="8" max="8" width="5.125" style="31" customWidth="1"/>
    <col min="9" max="9" width="6.00390625" style="3" customWidth="1"/>
    <col min="10" max="10" width="5.625" style="31" customWidth="1"/>
    <col min="11" max="11" width="6.25390625" style="3" bestFit="1" customWidth="1"/>
    <col min="12" max="12" width="4.00390625" style="31" customWidth="1"/>
    <col min="13" max="13" width="6.00390625" style="3" customWidth="1"/>
    <col min="14" max="14" width="4.125" style="31" bestFit="1" customWidth="1"/>
    <col min="15" max="15" width="7.125" style="3" customWidth="1"/>
    <col min="16" max="16" width="5.00390625" style="31" customWidth="1"/>
    <col min="17" max="17" width="7.25390625" style="3" bestFit="1" customWidth="1"/>
    <col min="18" max="18" width="7.25390625" style="3" hidden="1" customWidth="1"/>
    <col min="19" max="19" width="5.00390625" style="31" bestFit="1" customWidth="1"/>
    <col min="20" max="16384" width="9.125" style="3" customWidth="1"/>
  </cols>
  <sheetData>
    <row r="2" spans="1:20" ht="12.75">
      <c r="A2" s="13"/>
      <c r="B2" s="14" t="s">
        <v>39</v>
      </c>
      <c r="C2" s="15"/>
      <c r="D2" s="32"/>
      <c r="E2" s="16"/>
      <c r="F2" s="17"/>
      <c r="G2" s="16"/>
      <c r="H2" s="17"/>
      <c r="I2" s="16"/>
      <c r="J2" s="17"/>
      <c r="K2" s="16"/>
      <c r="L2" s="17"/>
      <c r="M2" s="16"/>
      <c r="N2" s="17"/>
      <c r="O2" s="16"/>
      <c r="P2" s="17"/>
      <c r="Q2" s="16"/>
      <c r="R2" s="16"/>
      <c r="S2" s="17"/>
      <c r="T2" s="18"/>
    </row>
    <row r="3" spans="1:20" ht="12.75">
      <c r="A3" s="19"/>
      <c r="B3" s="20"/>
      <c r="C3" s="21"/>
      <c r="D3" s="33"/>
      <c r="E3" s="20" t="s">
        <v>19</v>
      </c>
      <c r="F3" s="22"/>
      <c r="G3" s="20" t="s">
        <v>21</v>
      </c>
      <c r="H3" s="22"/>
      <c r="I3" s="20" t="s">
        <v>36</v>
      </c>
      <c r="J3" s="22"/>
      <c r="K3" s="20" t="s">
        <v>4</v>
      </c>
      <c r="L3" s="22"/>
      <c r="M3" s="20" t="s">
        <v>20</v>
      </c>
      <c r="N3" s="22"/>
      <c r="O3" s="20" t="s">
        <v>25</v>
      </c>
      <c r="P3" s="22"/>
      <c r="Q3" s="20" t="s">
        <v>18</v>
      </c>
      <c r="R3" s="24"/>
      <c r="S3" s="22"/>
      <c r="T3" s="23" t="s">
        <v>26</v>
      </c>
    </row>
    <row r="4" spans="1:20" ht="12.75">
      <c r="A4" s="19" t="s">
        <v>306</v>
      </c>
      <c r="B4" s="25" t="s">
        <v>111</v>
      </c>
      <c r="C4" s="26" t="s">
        <v>112</v>
      </c>
      <c r="D4" s="35" t="s">
        <v>113</v>
      </c>
      <c r="E4" s="25" t="s">
        <v>143</v>
      </c>
      <c r="F4" s="27">
        <f>IF(E4="",0,ROUNDDOWN((POWER((Konst!$C$25-$E4),Konst!$D$25))*Konst!$B$25,0))</f>
        <v>819</v>
      </c>
      <c r="G4" s="28" t="s">
        <v>241</v>
      </c>
      <c r="H4" s="27">
        <f>IF(G4="",0,ROUNDDOWN((POWER((($G4*100)-Konst!$C$26),Konst!$D$26))*Konst!$B$26,0))</f>
        <v>879</v>
      </c>
      <c r="I4" s="28" t="s">
        <v>263</v>
      </c>
      <c r="J4" s="27">
        <f>IF(I4="",0,ROUNDDOWN((POWER(($I4-Konst!$C$28),Konst!$D$28))*Konst!$B$28,0))</f>
        <v>778</v>
      </c>
      <c r="K4" s="28" t="s">
        <v>283</v>
      </c>
      <c r="L4" s="27">
        <f>IF(K4="",0,ROUNDDOWN((POWER((Konst!$C$23-$K4),Konst!$D$23))*Konst!$B$23,0))</f>
        <v>802</v>
      </c>
      <c r="M4" s="28" t="s">
        <v>222</v>
      </c>
      <c r="N4" s="27">
        <f>IF(M4="",0,ROUNDDOWN((POWER((($M4*100)-Konst!$C$27),Konst!$D$27))*Konst!$B$27,0))</f>
        <v>792</v>
      </c>
      <c r="O4" s="28" t="s">
        <v>429</v>
      </c>
      <c r="P4" s="27">
        <f>IF(O4="",0,ROUNDDOWN((POWER(($O4-Konst!$C$29),Konst!$D$29))*Konst!$B$29,0))</f>
        <v>697</v>
      </c>
      <c r="Q4" s="25" t="s">
        <v>483</v>
      </c>
      <c r="R4" s="8">
        <f>VALUE(60*MID(Q4,1,1))+VALUE(MID(Q4,3,2))+VALUE(MID(Q4,6,2)/100)</f>
        <v>142.31</v>
      </c>
      <c r="S4" s="27">
        <f>IF(Q4="",0,ROUNDDOWN((POWER((Konst!$C$24-$R4),Konst!$D$24))*Konst!$B$24,0))</f>
        <v>792</v>
      </c>
      <c r="T4" s="29">
        <f>SUM(F4,H4,J4,L4,N4,P4,S4)</f>
        <v>5559</v>
      </c>
    </row>
    <row r="5" spans="1:20" ht="12.75">
      <c r="A5" s="19" t="s">
        <v>307</v>
      </c>
      <c r="B5" s="25" t="s">
        <v>106</v>
      </c>
      <c r="C5" s="26" t="s">
        <v>104</v>
      </c>
      <c r="D5" s="35" t="s">
        <v>107</v>
      </c>
      <c r="E5" s="25" t="s">
        <v>141</v>
      </c>
      <c r="F5" s="27">
        <f>IF(E5="",0,ROUNDDOWN((POWER((Konst!$C$25-$E5),Konst!$D$25))*Konst!$B$25,0))</f>
        <v>902</v>
      </c>
      <c r="G5" s="28" t="s">
        <v>240</v>
      </c>
      <c r="H5" s="27">
        <f>IF(G5="",0,ROUNDDOWN((POWER((($G5*100)-Konst!$C$26),Konst!$D$26))*Konst!$B$26,0))</f>
        <v>806</v>
      </c>
      <c r="I5" s="28" t="s">
        <v>272</v>
      </c>
      <c r="J5" s="27">
        <f>IF(I5="",0,ROUNDDOWN((POWER(($I5-Konst!$C$28),Konst!$D$28))*Konst!$B$28,0))</f>
        <v>600</v>
      </c>
      <c r="K5" s="28" t="s">
        <v>282</v>
      </c>
      <c r="L5" s="27">
        <f>IF(K5="",0,ROUNDDOWN((POWER((Konst!$C$23-$K5),Konst!$D$23))*Konst!$B$23,0))</f>
        <v>889</v>
      </c>
      <c r="M5" s="28" t="s">
        <v>380</v>
      </c>
      <c r="N5" s="27">
        <f>IF(M5="",0,ROUNDDOWN((POWER((($M5*100)-Konst!$C$27),Konst!$D$27))*Konst!$B$27,0))</f>
        <v>753</v>
      </c>
      <c r="O5" s="28" t="s">
        <v>437</v>
      </c>
      <c r="P5" s="27">
        <f>IF(O5="",0,ROUNDDOWN((POWER(($O5-Konst!$C$29),Konst!$D$29))*Konst!$B$29,0))</f>
        <v>578</v>
      </c>
      <c r="Q5" s="25" t="s">
        <v>484</v>
      </c>
      <c r="R5" s="8">
        <f>VALUE(60*MID(Q5,1,1))+VALUE(MID(Q5,3,2))+VALUE(MID(Q5,6,2)/100)</f>
        <v>141.98</v>
      </c>
      <c r="S5" s="27">
        <f>IF(Q5="",0,ROUNDDOWN((POWER((Konst!$C$24-$R5),Konst!$D$24))*Konst!$B$24,0))</f>
        <v>797</v>
      </c>
      <c r="T5" s="29">
        <f>SUM(F5,H5,J5,L5,N5,P5,S5)</f>
        <v>5325</v>
      </c>
    </row>
    <row r="6" spans="1:20" ht="12.75">
      <c r="A6" s="19" t="s">
        <v>308</v>
      </c>
      <c r="B6" s="25" t="s">
        <v>108</v>
      </c>
      <c r="C6" s="26" t="s">
        <v>109</v>
      </c>
      <c r="D6" s="35" t="s">
        <v>110</v>
      </c>
      <c r="E6" s="25" t="s">
        <v>142</v>
      </c>
      <c r="F6" s="27">
        <f>IF(E6="",0,ROUNDDOWN((POWER((Konst!$C$25-$E6),Konst!$D$25))*Konst!$B$25,0))</f>
        <v>897</v>
      </c>
      <c r="G6" s="28" t="s">
        <v>239</v>
      </c>
      <c r="H6" s="27">
        <f>IF(G6="",0,ROUNDDOWN((POWER((($G6*100)-Konst!$C$26),Konst!$D$26))*Konst!$B$26,0))</f>
        <v>842</v>
      </c>
      <c r="I6" s="28" t="s">
        <v>276</v>
      </c>
      <c r="J6" s="27">
        <f>IF(I6="",0,ROUNDDOWN((POWER(($I6-Konst!$C$28),Konst!$D$28))*Konst!$B$28,0))</f>
        <v>564</v>
      </c>
      <c r="K6" s="28" t="s">
        <v>281</v>
      </c>
      <c r="L6" s="27">
        <f>IF(K6="",0,ROUNDDOWN((POWER((Konst!$C$23-$K6),Konst!$D$23))*Konst!$B$23,0))</f>
        <v>801</v>
      </c>
      <c r="M6" s="28" t="s">
        <v>379</v>
      </c>
      <c r="N6" s="27">
        <f>IF(M6="",0,ROUNDDOWN((POWER((($M6*100)-Konst!$C$27),Konst!$D$27))*Konst!$B$27,0))</f>
        <v>786</v>
      </c>
      <c r="O6" s="28" t="s">
        <v>430</v>
      </c>
      <c r="P6" s="27">
        <f>IF(O6="",0,ROUNDDOWN((POWER(($O6-Konst!$C$29),Konst!$D$29))*Konst!$B$29,0))</f>
        <v>541</v>
      </c>
      <c r="Q6" s="25" t="s">
        <v>485</v>
      </c>
      <c r="R6" s="8">
        <f>VALUE(60*MID(Q6,1,1))+VALUE(MID(Q6,3,2))+VALUE(MID(Q6,6,2)/100)</f>
        <v>138.4</v>
      </c>
      <c r="S6" s="27">
        <f>IF(Q6="",0,ROUNDDOWN((POWER((Konst!$C$24-$R6),Konst!$D$24))*Konst!$B$24,0))</f>
        <v>845</v>
      </c>
      <c r="T6" s="29">
        <f>SUM(F6,H6,J6,L6,N6,P6,S6)</f>
        <v>5276</v>
      </c>
    </row>
    <row r="7" spans="1:20" ht="12.75">
      <c r="A7" s="19" t="s">
        <v>309</v>
      </c>
      <c r="B7" s="25" t="s">
        <v>131</v>
      </c>
      <c r="C7" s="26" t="s">
        <v>132</v>
      </c>
      <c r="D7" s="35" t="s">
        <v>133</v>
      </c>
      <c r="E7" s="25" t="s">
        <v>155</v>
      </c>
      <c r="F7" s="27">
        <f>IF(E7="",0,ROUNDDOWN((POWER((Konst!$C$25-$E7),Konst!$D$25))*Konst!$B$25,0))</f>
        <v>759</v>
      </c>
      <c r="G7" s="28" t="s">
        <v>234</v>
      </c>
      <c r="H7" s="27">
        <f>IF(G7="",0,ROUNDDOWN((POWER((($G7*100)-Konst!$C$26),Konst!$D$26))*Konst!$B$26,0))</f>
        <v>632</v>
      </c>
      <c r="I7" s="28" t="s">
        <v>278</v>
      </c>
      <c r="J7" s="27">
        <f>IF(I7="",0,ROUNDDOWN((POWER(($I7-Konst!$C$28),Konst!$D$28))*Konst!$B$28,0))</f>
        <v>540</v>
      </c>
      <c r="K7" s="28" t="s">
        <v>280</v>
      </c>
      <c r="L7" s="27">
        <f>IF(K7="",0,ROUNDDOWN((POWER((Konst!$C$23-$K7),Konst!$D$23))*Konst!$B$23,0))</f>
        <v>778</v>
      </c>
      <c r="M7" s="28" t="s">
        <v>377</v>
      </c>
      <c r="N7" s="27">
        <f>IF(M7="",0,ROUNDDOWN((POWER((($M7*100)-Konst!$C$27),Konst!$D$27))*Konst!$B$27,0))</f>
        <v>671</v>
      </c>
      <c r="O7" s="28" t="s">
        <v>438</v>
      </c>
      <c r="P7" s="27">
        <f>IF(O7="",0,ROUNDDOWN((POWER(($O7-Konst!$C$29),Konst!$D$29))*Konst!$B$29,0))</f>
        <v>564</v>
      </c>
      <c r="Q7" s="25" t="s">
        <v>486</v>
      </c>
      <c r="R7" s="8">
        <f>VALUE(60*MID(Q7,1,1))+VALUE(MID(Q7,3,2))+VALUE(MID(Q7,6,2)/100)</f>
        <v>141.77</v>
      </c>
      <c r="S7" s="27">
        <f>IF(Q7="",0,ROUNDDOWN((POWER((Konst!$C$24-$R7),Konst!$D$24))*Konst!$B$24,0))</f>
        <v>800</v>
      </c>
      <c r="T7" s="29">
        <f>SUM(F7,H7,J7,L7,N7,P7,S7)</f>
        <v>4744</v>
      </c>
    </row>
    <row r="8" spans="1:20" ht="12.75">
      <c r="A8" s="19" t="s">
        <v>310</v>
      </c>
      <c r="B8" s="25" t="s">
        <v>103</v>
      </c>
      <c r="C8" s="26" t="s">
        <v>104</v>
      </c>
      <c r="D8" s="35" t="s">
        <v>105</v>
      </c>
      <c r="E8" s="25" t="s">
        <v>140</v>
      </c>
      <c r="F8" s="27">
        <f>IF(E8="",0,ROUNDDOWN((POWER((Konst!$C$25-$E8),Konst!$D$25))*Konst!$B$25,0))</f>
        <v>787</v>
      </c>
      <c r="G8" s="28" t="s">
        <v>236</v>
      </c>
      <c r="H8" s="27">
        <f>IF(G8="",0,ROUNDDOWN((POWER((($G8*100)-Konst!$C$26),Konst!$D$26))*Konst!$B$26,0))</f>
        <v>666</v>
      </c>
      <c r="I8" s="28" t="s">
        <v>274</v>
      </c>
      <c r="J8" s="27">
        <f>IF(I8="",0,ROUNDDOWN((POWER(($I8-Konst!$C$28),Konst!$D$28))*Konst!$B$28,0))</f>
        <v>531</v>
      </c>
      <c r="K8" s="28" t="s">
        <v>279</v>
      </c>
      <c r="L8" s="27">
        <f>IF(K8="",0,ROUNDDOWN((POWER((Konst!$C$23-$K8),Konst!$D$23))*Konst!$B$23,0))</f>
        <v>749</v>
      </c>
      <c r="M8" s="28" t="s">
        <v>376</v>
      </c>
      <c r="N8" s="27">
        <f>IF(M8="",0,ROUNDDOWN((POWER((($M8*100)-Konst!$C$27),Konst!$D$27))*Konst!$B$27,0))</f>
        <v>645</v>
      </c>
      <c r="O8" s="28" t="s">
        <v>426</v>
      </c>
      <c r="P8" s="27">
        <f>IF(O8="",0,ROUNDDOWN((POWER(($O8-Konst!$C$29),Konst!$D$29))*Konst!$B$29,0))</f>
        <v>537</v>
      </c>
      <c r="Q8" s="25" t="s">
        <v>423</v>
      </c>
      <c r="R8" s="8">
        <f>VALUE(60*MID(Q8,1,1))+VALUE(MID(Q8,3,2))+VALUE(MID(Q8,6,2)/100)</f>
        <v>147.56</v>
      </c>
      <c r="S8" s="27">
        <f>IF(Q8="",0,ROUNDDOWN((POWER((Konst!$C$24-$R8),Konst!$D$24))*Konst!$B$24,0))</f>
        <v>724</v>
      </c>
      <c r="T8" s="29">
        <f>SUM(F8,H8,J8,L8,N8,P8,S8)</f>
        <v>4639</v>
      </c>
    </row>
    <row r="9" spans="1:20" ht="12.75">
      <c r="A9" s="19" t="s">
        <v>311</v>
      </c>
      <c r="B9" s="25" t="s">
        <v>121</v>
      </c>
      <c r="C9" s="26" t="s">
        <v>104</v>
      </c>
      <c r="D9" s="35" t="s">
        <v>107</v>
      </c>
      <c r="E9" s="25" t="s">
        <v>147</v>
      </c>
      <c r="F9" s="27">
        <f>IF(E9="",0,ROUNDDOWN((POWER((Konst!$C$25-$E9),Konst!$D$25))*Konst!$B$25,0))</f>
        <v>744</v>
      </c>
      <c r="G9" s="28" t="s">
        <v>237</v>
      </c>
      <c r="H9" s="27">
        <f>IF(G9="",0,ROUNDDOWN((POWER((($G9*100)-Konst!$C$26),Konst!$D$26))*Konst!$B$26,0))</f>
        <v>599</v>
      </c>
      <c r="I9" s="28" t="s">
        <v>261</v>
      </c>
      <c r="J9" s="27">
        <f>IF(I9="",0,ROUNDDOWN((POWER(($I9-Konst!$C$28),Konst!$D$28))*Konst!$B$28,0))</f>
        <v>577</v>
      </c>
      <c r="K9" s="28" t="s">
        <v>285</v>
      </c>
      <c r="L9" s="27">
        <f>IF(K9="",0,ROUNDDOWN((POWER((Konst!$C$23-$K9),Konst!$D$23))*Konst!$B$23,0))</f>
        <v>710</v>
      </c>
      <c r="M9" s="28" t="s">
        <v>529</v>
      </c>
      <c r="N9" s="27">
        <f>IF(M9="",0,ROUNDDOWN((POWER((($M9*100)-Konst!$C$27),Konst!$D$27))*Konst!$B$27,0))</f>
        <v>663</v>
      </c>
      <c r="O9" s="28" t="s">
        <v>435</v>
      </c>
      <c r="P9" s="27">
        <f>IF(O9="",0,ROUNDDOWN((POWER(($O9-Konst!$C$29),Konst!$D$29))*Konst!$B$29,0))</f>
        <v>529</v>
      </c>
      <c r="Q9" s="25" t="s">
        <v>487</v>
      </c>
      <c r="R9" s="8">
        <f>VALUE(60*MID(Q9,1,1))+VALUE(MID(Q9,3,2))+VALUE(MID(Q9,6,2)/100)</f>
        <v>146.84</v>
      </c>
      <c r="S9" s="27">
        <f>IF(Q9="",0,ROUNDDOWN((POWER((Konst!$C$24-$R9),Konst!$D$24))*Konst!$B$24,0))</f>
        <v>733</v>
      </c>
      <c r="T9" s="29">
        <f>SUM(F9,H9,J9,L9,N9,P9,S9)</f>
        <v>4555</v>
      </c>
    </row>
    <row r="10" spans="1:20" ht="12.75">
      <c r="A10" s="19" t="s">
        <v>312</v>
      </c>
      <c r="B10" s="25" t="s">
        <v>102</v>
      </c>
      <c r="C10" s="26" t="s">
        <v>100</v>
      </c>
      <c r="D10" s="35" t="s">
        <v>101</v>
      </c>
      <c r="E10" s="25" t="s">
        <v>139</v>
      </c>
      <c r="F10" s="27">
        <f>IF(E10="",0,ROUNDDOWN((POWER((Konst!$C$25-$E10),Konst!$D$25))*Konst!$B$25,0))</f>
        <v>604</v>
      </c>
      <c r="G10" s="28" t="s">
        <v>236</v>
      </c>
      <c r="H10" s="27">
        <f>IF(G10="",0,ROUNDDOWN((POWER((($G10*100)-Konst!$C$26),Konst!$D$26))*Konst!$B$26,0))</f>
        <v>666</v>
      </c>
      <c r="I10" s="28" t="s">
        <v>260</v>
      </c>
      <c r="J10" s="27">
        <f>IF(I10="",0,ROUNDDOWN((POWER(($I10-Konst!$C$28),Konst!$D$28))*Konst!$B$28,0))</f>
        <v>501</v>
      </c>
      <c r="K10" s="28" t="s">
        <v>288</v>
      </c>
      <c r="L10" s="27">
        <f>IF(K10="",0,ROUNDDOWN((POWER((Konst!$C$23-$K10),Konst!$D$23))*Konst!$B$23,0))</f>
        <v>694</v>
      </c>
      <c r="M10" s="28" t="s">
        <v>360</v>
      </c>
      <c r="N10" s="27">
        <f>IF(M10="",0,ROUNDDOWN((POWER((($M10*100)-Konst!$C$27),Konst!$D$27))*Konst!$B$27,0))</f>
        <v>631</v>
      </c>
      <c r="O10" s="28" t="s">
        <v>439</v>
      </c>
      <c r="P10" s="27">
        <f>IF(O10="",0,ROUNDDOWN((POWER(($O10-Konst!$C$29),Konst!$D$29))*Konst!$B$29,0))</f>
        <v>500</v>
      </c>
      <c r="Q10" s="25" t="s">
        <v>489</v>
      </c>
      <c r="R10" s="8">
        <f>VALUE(60*MID(Q10,1,1))+VALUE(MID(Q10,3,2))+VALUE(MID(Q10,6,2)/100)</f>
        <v>150.54</v>
      </c>
      <c r="S10" s="27">
        <f>IF(Q10="",0,ROUNDDOWN((POWER((Konst!$C$24-$R10),Konst!$D$24))*Konst!$B$24,0))</f>
        <v>686</v>
      </c>
      <c r="T10" s="29">
        <f>SUM(F10,H10,J10,L10,N10,P10,S10)</f>
        <v>4282</v>
      </c>
    </row>
    <row r="11" spans="1:20" ht="12.75">
      <c r="A11" s="19" t="s">
        <v>313</v>
      </c>
      <c r="B11" s="25" t="s">
        <v>123</v>
      </c>
      <c r="C11" s="26" t="s">
        <v>119</v>
      </c>
      <c r="D11" s="35" t="s">
        <v>124</v>
      </c>
      <c r="E11" s="25" t="s">
        <v>149</v>
      </c>
      <c r="F11" s="27">
        <f>IF(E11="",0,ROUNDDOWN((POWER((Konst!$C$25-$E11),Konst!$D$25))*Konst!$B$25,0))</f>
        <v>740</v>
      </c>
      <c r="G11" s="28" t="s">
        <v>239</v>
      </c>
      <c r="H11" s="27">
        <f>IF(G11="",0,ROUNDDOWN((POWER((($G11*100)-Konst!$C$26),Konst!$D$26))*Konst!$B$26,0))</f>
        <v>842</v>
      </c>
      <c r="I11" s="28" t="s">
        <v>262</v>
      </c>
      <c r="J11" s="27">
        <f>IF(I11="",0,ROUNDDOWN((POWER(($I11-Konst!$C$28),Konst!$D$28))*Konst!$B$28,0))</f>
        <v>406</v>
      </c>
      <c r="K11" s="28" t="s">
        <v>284</v>
      </c>
      <c r="L11" s="27">
        <f>IF(K11="",0,ROUNDDOWN((POWER((Konst!$C$23-$K11),Konst!$D$23))*Konst!$B$23,0))</f>
        <v>711</v>
      </c>
      <c r="M11" s="28" t="s">
        <v>378</v>
      </c>
      <c r="N11" s="27">
        <f>IF(M11="",0,ROUNDDOWN((POWER((($M11*100)-Konst!$C$27),Konst!$D$27))*Konst!$B$27,0))</f>
        <v>565</v>
      </c>
      <c r="O11" s="28" t="s">
        <v>424</v>
      </c>
      <c r="P11" s="27">
        <f>IF(O11="",0,ROUNDDOWN((POWER(($O11-Konst!$C$29),Konst!$D$29))*Konst!$B$29,0))</f>
        <v>399</v>
      </c>
      <c r="Q11" s="25" t="s">
        <v>488</v>
      </c>
      <c r="R11" s="8">
        <f>VALUE(60*MID(Q11,1,1))+VALUE(MID(Q11,3,2))+VALUE(MID(Q11,6,2)/100)</f>
        <v>171.44</v>
      </c>
      <c r="S11" s="27">
        <f>IF(Q11="",0,ROUNDDOWN((POWER((Konst!$C$24-$R11),Konst!$D$24))*Konst!$B$24,0))</f>
        <v>449</v>
      </c>
      <c r="T11" s="29">
        <f>SUM(F11,H11,J11,L11,N11,P11,S11)</f>
        <v>4112</v>
      </c>
    </row>
    <row r="12" spans="1:20" ht="12.75">
      <c r="A12" s="19" t="s">
        <v>314</v>
      </c>
      <c r="B12" s="25" t="s">
        <v>130</v>
      </c>
      <c r="C12" s="26" t="s">
        <v>119</v>
      </c>
      <c r="D12" s="35" t="s">
        <v>107</v>
      </c>
      <c r="E12" s="25" t="s">
        <v>154</v>
      </c>
      <c r="F12" s="27">
        <f>IF(E12="",0,ROUNDDOWN((POWER((Konst!$C$25-$E12),Konst!$D$25))*Konst!$B$25,0))</f>
        <v>552</v>
      </c>
      <c r="G12" s="28" t="s">
        <v>236</v>
      </c>
      <c r="H12" s="27">
        <f>IF(G12="",0,ROUNDDOWN((POWER((($G12*100)-Konst!$C$26),Konst!$D$26))*Konst!$B$26,0))</f>
        <v>666</v>
      </c>
      <c r="I12" s="28" t="s">
        <v>259</v>
      </c>
      <c r="J12" s="27">
        <f>IF(I12="",0,ROUNDDOWN((POWER(($I12-Konst!$C$28),Konst!$D$28))*Konst!$B$28,0))</f>
        <v>467</v>
      </c>
      <c r="K12" s="28" t="s">
        <v>293</v>
      </c>
      <c r="L12" s="27">
        <f>IF(K12="",0,ROUNDDOWN((POWER((Konst!$C$23-$K12),Konst!$D$23))*Konst!$B$23,0))</f>
        <v>610</v>
      </c>
      <c r="M12" s="28" t="s">
        <v>384</v>
      </c>
      <c r="N12" s="27">
        <f>IF(M12="",0,ROUNDDOWN((POWER((($M12*100)-Konst!$C$27),Konst!$D$27))*Konst!$B$27,0))</f>
        <v>617</v>
      </c>
      <c r="O12" s="28" t="s">
        <v>292</v>
      </c>
      <c r="P12" s="27">
        <f>IF(O12="",0,ROUNDDOWN((POWER(($O12-Konst!$C$29),Konst!$D$29))*Konst!$B$29,0))</f>
        <v>511</v>
      </c>
      <c r="Q12" s="25" t="s">
        <v>491</v>
      </c>
      <c r="R12" s="8">
        <f>VALUE(60*MID(Q12,1,1))+VALUE(MID(Q12,3,2))+VALUE(MID(Q12,6,2)/100)</f>
        <v>154.48</v>
      </c>
      <c r="S12" s="27">
        <f>IF(Q12="",0,ROUNDDOWN((POWER((Konst!$C$24-$R12),Konst!$D$24))*Konst!$B$24,0))</f>
        <v>638</v>
      </c>
      <c r="T12" s="29">
        <f>SUM(F12,H12,J12,L12,N12,P12,S12)</f>
        <v>4061</v>
      </c>
    </row>
    <row r="13" spans="1:20" ht="12.75">
      <c r="A13" s="19" t="s">
        <v>315</v>
      </c>
      <c r="B13" s="25" t="s">
        <v>125</v>
      </c>
      <c r="C13" s="26" t="s">
        <v>115</v>
      </c>
      <c r="D13" s="35" t="s">
        <v>120</v>
      </c>
      <c r="E13" s="25" t="s">
        <v>150</v>
      </c>
      <c r="F13" s="27">
        <f>IF(E13="",0,ROUNDDOWN((POWER((Konst!$C$25-$E13),Konst!$D$25))*Konst!$B$25,0))</f>
        <v>649</v>
      </c>
      <c r="G13" s="28" t="s">
        <v>238</v>
      </c>
      <c r="H13" s="27">
        <f>IF(G13="",0,ROUNDDOWN((POWER((($G13*100)-Konst!$C$26),Konst!$D$26))*Konst!$B$26,0))</f>
        <v>701</v>
      </c>
      <c r="I13" s="28" t="s">
        <v>273</v>
      </c>
      <c r="J13" s="27">
        <f>IF(I13="",0,ROUNDDOWN((POWER(($I13-Konst!$C$28),Konst!$D$28))*Konst!$B$28,0))</f>
        <v>491</v>
      </c>
      <c r="K13" s="28" t="s">
        <v>296</v>
      </c>
      <c r="L13" s="27">
        <f>IF(K13="",0,ROUNDDOWN((POWER((Konst!$C$23-$K13),Konst!$D$23))*Konst!$B$23,0))</f>
        <v>551</v>
      </c>
      <c r="M13" s="28" t="s">
        <v>386</v>
      </c>
      <c r="N13" s="27">
        <f>IF(M13="",0,ROUNDDOWN((POWER((($M13*100)-Konst!$C$27),Konst!$D$27))*Konst!$B$27,0))</f>
        <v>665</v>
      </c>
      <c r="O13" s="28" t="s">
        <v>432</v>
      </c>
      <c r="P13" s="27">
        <f>IF(O13="",0,ROUNDDOWN((POWER(($O13-Konst!$C$29),Konst!$D$29))*Konst!$B$29,0))</f>
        <v>472</v>
      </c>
      <c r="Q13" s="25" t="s">
        <v>490</v>
      </c>
      <c r="R13" s="8">
        <f>VALUE(60*MID(Q13,1,1))+VALUE(MID(Q13,3,2))+VALUE(MID(Q13,6,2)/100)</f>
        <v>164.95</v>
      </c>
      <c r="S13" s="27">
        <f>IF(Q13="",0,ROUNDDOWN((POWER((Konst!$C$24-$R13),Konst!$D$24))*Konst!$B$24,0))</f>
        <v>517</v>
      </c>
      <c r="T13" s="29">
        <f>SUM(F13,H13,J13,L13,N13,P13,S13)</f>
        <v>4046</v>
      </c>
    </row>
    <row r="14" spans="1:20" ht="12.75">
      <c r="A14" s="19" t="s">
        <v>316</v>
      </c>
      <c r="B14" s="25" t="s">
        <v>122</v>
      </c>
      <c r="C14" s="26" t="s">
        <v>104</v>
      </c>
      <c r="D14" s="35" t="s">
        <v>107</v>
      </c>
      <c r="E14" s="25" t="s">
        <v>148</v>
      </c>
      <c r="F14" s="27">
        <f>IF(E14="",0,ROUNDDOWN((POWER((Konst!$C$25-$E14),Konst!$D$25))*Konst!$B$25,0))</f>
        <v>603</v>
      </c>
      <c r="G14" s="28" t="s">
        <v>238</v>
      </c>
      <c r="H14" s="27">
        <f>IF(G14="",0,ROUNDDOWN((POWER((($G14*100)-Konst!$C$26),Konst!$D$26))*Konst!$B$26,0))</f>
        <v>701</v>
      </c>
      <c r="I14" s="28" t="s">
        <v>271</v>
      </c>
      <c r="J14" s="27">
        <f>IF(I14="",0,ROUNDDOWN((POWER(($I14-Konst!$C$28),Konst!$D$28))*Konst!$B$28,0))</f>
        <v>497</v>
      </c>
      <c r="K14" s="28" t="s">
        <v>297</v>
      </c>
      <c r="L14" s="27">
        <f>IF(K14="",0,ROUNDDOWN((POWER((Konst!$C$23-$K14),Konst!$D$23))*Konst!$B$23,0))</f>
        <v>575</v>
      </c>
      <c r="M14" s="28" t="s">
        <v>359</v>
      </c>
      <c r="N14" s="27">
        <f>IF(M14="",0,ROUNDDOWN((POWER((($M14*100)-Konst!$C$27),Konst!$D$27))*Konst!$B$27,0))</f>
        <v>490</v>
      </c>
      <c r="O14" s="28" t="s">
        <v>440</v>
      </c>
      <c r="P14" s="27">
        <f>IF(O14="",0,ROUNDDOWN((POWER(($O14-Konst!$C$29),Konst!$D$29))*Konst!$B$29,0))</f>
        <v>487</v>
      </c>
      <c r="Q14" s="25" t="s">
        <v>492</v>
      </c>
      <c r="R14" s="8">
        <f>VALUE(60*MID(Q14,1,1))+VALUE(MID(Q14,3,2))+VALUE(MID(Q14,6,2)/100)</f>
        <v>163.51</v>
      </c>
      <c r="S14" s="27">
        <f>IF(Q14="",0,ROUNDDOWN((POWER((Konst!$C$24-$R14),Konst!$D$24))*Konst!$B$24,0))</f>
        <v>533</v>
      </c>
      <c r="T14" s="29">
        <f>SUM(F14,H14,J14,L14,N14,P14,S14)</f>
        <v>3886</v>
      </c>
    </row>
    <row r="15" spans="1:20" ht="12.75">
      <c r="A15" s="19" t="s">
        <v>317</v>
      </c>
      <c r="B15" s="25" t="s">
        <v>126</v>
      </c>
      <c r="C15" s="26" t="s">
        <v>119</v>
      </c>
      <c r="D15" s="35" t="s">
        <v>127</v>
      </c>
      <c r="E15" s="25" t="s">
        <v>151</v>
      </c>
      <c r="F15" s="27">
        <f>IF(E15="",0,ROUNDDOWN((POWER((Konst!$C$25-$E15),Konst!$D$25))*Konst!$B$25,0))</f>
        <v>478</v>
      </c>
      <c r="G15" s="28" t="s">
        <v>231</v>
      </c>
      <c r="H15" s="27">
        <f>IF(G15="",0,ROUNDDOWN((POWER((($G15*100)-Konst!$C$26),Konst!$D$26))*Konst!$B$26,0))</f>
        <v>736</v>
      </c>
      <c r="I15" s="28" t="s">
        <v>275</v>
      </c>
      <c r="J15" s="27">
        <f>IF(I15="",0,ROUNDDOWN((POWER(($I15-Konst!$C$28),Konst!$D$28))*Konst!$B$28,0))</f>
        <v>451</v>
      </c>
      <c r="K15" s="28" t="s">
        <v>295</v>
      </c>
      <c r="L15" s="27">
        <f>IF(K15="",0,ROUNDDOWN((POWER((Konst!$C$23-$K15),Konst!$D$23))*Konst!$B$23,0))</f>
        <v>562</v>
      </c>
      <c r="M15" s="28" t="s">
        <v>359</v>
      </c>
      <c r="N15" s="27">
        <f>IF(M15="",0,ROUNDDOWN((POWER((($M15*100)-Konst!$C$27),Konst!$D$27))*Konst!$B$27,0))</f>
        <v>490</v>
      </c>
      <c r="O15" s="28" t="s">
        <v>428</v>
      </c>
      <c r="P15" s="27">
        <f>IF(O15="",0,ROUNDDOWN((POWER(($O15-Konst!$C$29),Konst!$D$29))*Konst!$B$29,0))</f>
        <v>423</v>
      </c>
      <c r="Q15" s="25" t="s">
        <v>493</v>
      </c>
      <c r="R15" s="8">
        <f>VALUE(60*MID(Q15,1,1))+VALUE(MID(Q15,3,2))+VALUE(MID(Q15,6,2)/100)</f>
        <v>162.55</v>
      </c>
      <c r="S15" s="27">
        <f>IF(Q15="",0,ROUNDDOWN((POWER((Konst!$C$24-$R15),Konst!$D$24))*Konst!$B$24,0))</f>
        <v>544</v>
      </c>
      <c r="T15" s="29">
        <f>SUM(F15,H15,J15,L15,N15,P15,S15)</f>
        <v>3684</v>
      </c>
    </row>
    <row r="16" spans="1:20" ht="12.75">
      <c r="A16" s="19" t="s">
        <v>318</v>
      </c>
      <c r="B16" s="25" t="s">
        <v>99</v>
      </c>
      <c r="C16" s="26" t="s">
        <v>100</v>
      </c>
      <c r="D16" s="35" t="s">
        <v>101</v>
      </c>
      <c r="E16" s="25" t="s">
        <v>138</v>
      </c>
      <c r="F16" s="27">
        <f>IF(E16="",0,ROUNDDOWN((POWER((Konst!$C$25-$E16),Konst!$D$25))*Konst!$B$25,0))</f>
        <v>595</v>
      </c>
      <c r="G16" s="28" t="s">
        <v>242</v>
      </c>
      <c r="H16" s="27">
        <f>IF(G16="",0,ROUNDDOWN((POWER((($G16*100)-Konst!$C$26),Konst!$D$26))*Konst!$B$26,0))</f>
        <v>502</v>
      </c>
      <c r="I16" s="28" t="s">
        <v>266</v>
      </c>
      <c r="J16" s="27">
        <f>IF(I16="",0,ROUNDDOWN((POWER(($I16-Konst!$C$28),Konst!$D$28))*Konst!$B$28,0))</f>
        <v>395</v>
      </c>
      <c r="K16" s="28" t="s">
        <v>289</v>
      </c>
      <c r="L16" s="27">
        <f>IF(K16="",0,ROUNDDOWN((POWER((Konst!$C$23-$K16),Konst!$D$23))*Konst!$B$23,0))</f>
        <v>604</v>
      </c>
      <c r="M16" s="28" t="s">
        <v>378</v>
      </c>
      <c r="N16" s="27">
        <f>IF(M16="",0,ROUNDDOWN((POWER((($M16*100)-Konst!$C$27),Konst!$D$27))*Konst!$B$27,0))</f>
        <v>565</v>
      </c>
      <c r="O16" s="28" t="s">
        <v>431</v>
      </c>
      <c r="P16" s="27">
        <f>IF(O16="",0,ROUNDDOWN((POWER(($O16-Konst!$C$29),Konst!$D$29))*Konst!$B$29,0))</f>
        <v>433</v>
      </c>
      <c r="Q16" s="25" t="s">
        <v>494</v>
      </c>
      <c r="R16" s="8">
        <f>VALUE(60*MID(Q16,1,1))+VALUE(MID(Q16,3,2))+VALUE(MID(Q16,6,2)/100)</f>
        <v>162.01</v>
      </c>
      <c r="S16" s="27">
        <f>IF(Q16="",0,ROUNDDOWN((POWER((Konst!$C$24-$R16),Konst!$D$24))*Konst!$B$24,0))</f>
        <v>550</v>
      </c>
      <c r="T16" s="29">
        <f>SUM(F16,H16,J16,L16,N16,P16,S16)</f>
        <v>3644</v>
      </c>
    </row>
    <row r="17" spans="1:20" ht="12.75">
      <c r="A17" s="19" t="s">
        <v>319</v>
      </c>
      <c r="B17" s="25" t="s">
        <v>118</v>
      </c>
      <c r="C17" s="26" t="s">
        <v>119</v>
      </c>
      <c r="D17" s="35" t="s">
        <v>120</v>
      </c>
      <c r="E17" s="25" t="s">
        <v>146</v>
      </c>
      <c r="F17" s="27">
        <f>IF(E17="",0,ROUNDDOWN((POWER((Konst!$C$25-$E17),Konst!$D$25))*Konst!$B$25,0))</f>
        <v>563</v>
      </c>
      <c r="G17" s="28" t="s">
        <v>233</v>
      </c>
      <c r="H17" s="27">
        <f>IF(G17="",0,ROUNDDOWN((POWER((($G17*100)-Konst!$C$26),Konst!$D$26))*Konst!$B$26,0))</f>
        <v>534</v>
      </c>
      <c r="I17" s="28" t="s">
        <v>221</v>
      </c>
      <c r="J17" s="27">
        <f>IF(I17="",0,ROUNDDOWN((POWER(($I17-Konst!$C$28),Konst!$D$28))*Konst!$B$28,0))</f>
        <v>329</v>
      </c>
      <c r="K17" s="28" t="s">
        <v>291</v>
      </c>
      <c r="L17" s="27">
        <f>IF(K17="",0,ROUNDDOWN((POWER((Konst!$C$23-$K17),Konst!$D$23))*Konst!$B$23,0))</f>
        <v>561</v>
      </c>
      <c r="M17" s="28" t="s">
        <v>378</v>
      </c>
      <c r="N17" s="27">
        <f>IF(M17="",0,ROUNDDOWN((POWER((($M17*100)-Konst!$C$27),Konst!$D$27))*Konst!$B$27,0))</f>
        <v>565</v>
      </c>
      <c r="O17" s="28" t="s">
        <v>434</v>
      </c>
      <c r="P17" s="27">
        <f>IF(O17="",0,ROUNDDOWN((POWER(($O17-Konst!$C$29),Konst!$D$29))*Konst!$B$29,0))</f>
        <v>316</v>
      </c>
      <c r="Q17" s="25" t="s">
        <v>496</v>
      </c>
      <c r="R17" s="8">
        <f>VALUE(60*MID(Q17,1,1))+VALUE(MID(Q17,3,2))+VALUE(MID(Q17,6,2)/100)</f>
        <v>174.19</v>
      </c>
      <c r="S17" s="27">
        <f>IF(Q17="",0,ROUNDDOWN((POWER((Konst!$C$24-$R17),Konst!$D$24))*Konst!$B$24,0))</f>
        <v>421</v>
      </c>
      <c r="T17" s="29">
        <f>SUM(F17,H17,J17,L17,N17,P17,S17)</f>
        <v>3289</v>
      </c>
    </row>
    <row r="18" spans="1:20" ht="12.75">
      <c r="A18" s="19" t="s">
        <v>320</v>
      </c>
      <c r="B18" s="25" t="s">
        <v>116</v>
      </c>
      <c r="C18" s="26" t="s">
        <v>104</v>
      </c>
      <c r="D18" s="35" t="s">
        <v>117</v>
      </c>
      <c r="E18" s="25" t="s">
        <v>145</v>
      </c>
      <c r="F18" s="27">
        <f>IF(E18="",0,ROUNDDOWN((POWER((Konst!$C$25-$E18),Konst!$D$25))*Konst!$B$25,0))</f>
        <v>544</v>
      </c>
      <c r="G18" s="28" t="s">
        <v>237</v>
      </c>
      <c r="H18" s="27">
        <f>IF(G18="",0,ROUNDDOWN((POWER((($G18*100)-Konst!$C$26),Konst!$D$26))*Konst!$B$26,0))</f>
        <v>599</v>
      </c>
      <c r="I18" s="28" t="s">
        <v>265</v>
      </c>
      <c r="J18" s="27">
        <f>IF(I18="",0,ROUNDDOWN((POWER(($I18-Konst!$C$28),Konst!$D$28))*Konst!$B$28,0))</f>
        <v>306</v>
      </c>
      <c r="K18" s="28" t="s">
        <v>287</v>
      </c>
      <c r="L18" s="27">
        <f>IF(K18="",0,ROUNDDOWN((POWER((Konst!$C$23-$K18),Konst!$D$23))*Konst!$B$23,0))</f>
        <v>553</v>
      </c>
      <c r="M18" s="28" t="s">
        <v>382</v>
      </c>
      <c r="N18" s="27">
        <f>IF(M18="",0,ROUNDDOWN((POWER((($M18*100)-Konst!$C$27),Konst!$D$27))*Konst!$B$27,0))</f>
        <v>595</v>
      </c>
      <c r="O18" s="28" t="s">
        <v>436</v>
      </c>
      <c r="P18" s="27">
        <f>IF(O18="",0,ROUNDDOWN((POWER(($O18-Konst!$C$29),Konst!$D$29))*Konst!$B$29,0))</f>
        <v>335</v>
      </c>
      <c r="Q18" s="25" t="s">
        <v>495</v>
      </c>
      <c r="R18" s="8">
        <f>VALUE(60*MID(Q18,1,1))+VALUE(MID(Q18,3,2))+VALUE(MID(Q18,6,2)/100)</f>
        <v>184.39</v>
      </c>
      <c r="S18" s="27">
        <f>IF(Q18="",0,ROUNDDOWN((POWER((Konst!$C$24-$R18),Konst!$D$24))*Konst!$B$24,0))</f>
        <v>325</v>
      </c>
      <c r="T18" s="29">
        <f>SUM(F18,H18,J18,L18,N18,P18,S18)</f>
        <v>3257</v>
      </c>
    </row>
    <row r="19" spans="1:20" ht="12.75">
      <c r="A19" s="19" t="s">
        <v>321</v>
      </c>
      <c r="B19" s="25" t="s">
        <v>134</v>
      </c>
      <c r="C19" s="26" t="s">
        <v>104</v>
      </c>
      <c r="D19" s="35" t="s">
        <v>120</v>
      </c>
      <c r="E19" s="25" t="s">
        <v>156</v>
      </c>
      <c r="F19" s="27">
        <f>IF(E19="",0,ROUNDDOWN((POWER((Konst!$C$25-$E19),Konst!$D$25))*Konst!$B$25,0))</f>
        <v>497</v>
      </c>
      <c r="G19" s="28" t="s">
        <v>237</v>
      </c>
      <c r="H19" s="27">
        <f>IF(G19="",0,ROUNDDOWN((POWER((($G19*100)-Konst!$C$26),Konst!$D$26))*Konst!$B$26,0))</f>
        <v>599</v>
      </c>
      <c r="I19" s="28" t="s">
        <v>264</v>
      </c>
      <c r="J19" s="27">
        <f>IF(I19="",0,ROUNDDOWN((POWER(($I19-Konst!$C$28),Konst!$D$28))*Konst!$B$28,0))</f>
        <v>344</v>
      </c>
      <c r="K19" s="28" t="s">
        <v>294</v>
      </c>
      <c r="L19" s="27">
        <f>IF(K19="",0,ROUNDDOWN((POWER((Konst!$C$23-$K19),Konst!$D$23))*Konst!$B$23,0))</f>
        <v>467</v>
      </c>
      <c r="M19" s="28" t="s">
        <v>385</v>
      </c>
      <c r="N19" s="27">
        <f>IF(M19="",0,ROUNDDOWN((POWER((($M19*100)-Konst!$C$27),Konst!$D$27))*Konst!$B$27,0))</f>
        <v>438</v>
      </c>
      <c r="O19" s="28" t="s">
        <v>427</v>
      </c>
      <c r="P19" s="27">
        <f>IF(O19="",0,ROUNDDOWN((POWER(($O19-Konst!$C$29),Konst!$D$29))*Konst!$B$29,0))</f>
        <v>246</v>
      </c>
      <c r="Q19" s="25" t="s">
        <v>498</v>
      </c>
      <c r="R19" s="8">
        <f>VALUE(60*MID(Q19,1,1))+VALUE(MID(Q19,3,2))+VALUE(MID(Q19,6,2)/100)</f>
        <v>168.74</v>
      </c>
      <c r="S19" s="27">
        <f>IF(Q19="",0,ROUNDDOWN((POWER((Konst!$C$24-$R19),Konst!$D$24))*Konst!$B$24,0))</f>
        <v>477</v>
      </c>
      <c r="T19" s="29">
        <f>SUM(F19,H19,J19,L19,N19,P19,S19)</f>
        <v>3068</v>
      </c>
    </row>
    <row r="20" spans="1:20" ht="12.75">
      <c r="A20" s="19" t="s">
        <v>322</v>
      </c>
      <c r="B20" s="25" t="s">
        <v>135</v>
      </c>
      <c r="C20" s="26" t="s">
        <v>104</v>
      </c>
      <c r="D20" s="35" t="s">
        <v>136</v>
      </c>
      <c r="E20" s="25" t="s">
        <v>157</v>
      </c>
      <c r="F20" s="27">
        <f>IF(E20="",0,ROUNDDOWN((POWER((Konst!$C$25-$E20),Konst!$D$25))*Konst!$B$25,0))</f>
        <v>525</v>
      </c>
      <c r="G20" s="28" t="s">
        <v>243</v>
      </c>
      <c r="H20" s="27"/>
      <c r="I20" s="28" t="s">
        <v>267</v>
      </c>
      <c r="J20" s="27">
        <f>IF(I20="",0,ROUNDDOWN((POWER(($I20-Konst!$C$28),Konst!$D$28))*Konst!$B$28,0))</f>
        <v>507</v>
      </c>
      <c r="K20" s="28" t="s">
        <v>286</v>
      </c>
      <c r="L20" s="27">
        <f>IF(K20="",0,ROUNDDOWN((POWER((Konst!$C$23-$K20),Konst!$D$23))*Konst!$B$23,0))</f>
        <v>570</v>
      </c>
      <c r="M20" s="28" t="s">
        <v>353</v>
      </c>
      <c r="N20" s="27">
        <f>IF(M20="",0,ROUNDDOWN((POWER((($M20*100)-Konst!$C$27),Konst!$D$27))*Konst!$B$27,0))</f>
        <v>464</v>
      </c>
      <c r="O20" s="28" t="s">
        <v>425</v>
      </c>
      <c r="P20" s="27">
        <f>IF(O20="",0,ROUNDDOWN((POWER(($O20-Konst!$C$29),Konst!$D$29))*Konst!$B$29,0))</f>
        <v>356</v>
      </c>
      <c r="Q20" s="25" t="s">
        <v>497</v>
      </c>
      <c r="R20" s="8">
        <f>VALUE(60*MID(Q20,1,1))+VALUE(MID(Q20,3,2))+VALUE(MID(Q20,6,2)/100)</f>
        <v>176.26</v>
      </c>
      <c r="S20" s="27">
        <f>IF(Q20="",0,ROUNDDOWN((POWER((Konst!$C$24-$R20),Konst!$D$24))*Konst!$B$24,0))</f>
        <v>401</v>
      </c>
      <c r="T20" s="29">
        <f>SUM(F20,H20,J20,L20,N20,P20,S20)</f>
        <v>2823</v>
      </c>
    </row>
    <row r="21" spans="1:20" ht="12.75">
      <c r="A21" s="19" t="s">
        <v>323</v>
      </c>
      <c r="B21" s="25" t="s">
        <v>137</v>
      </c>
      <c r="C21" s="26" t="s">
        <v>104</v>
      </c>
      <c r="D21" s="35" t="s">
        <v>120</v>
      </c>
      <c r="E21" s="25" t="s">
        <v>152</v>
      </c>
      <c r="F21" s="27">
        <f>IF(E21="",0,ROUNDDOWN((POWER((Konst!$C$25-$E21),Konst!$D$25))*Konst!$B$25,0))</f>
        <v>389</v>
      </c>
      <c r="G21" s="28" t="s">
        <v>235</v>
      </c>
      <c r="H21" s="27">
        <f>IF(G21="",0,ROUNDDOWN((POWER((($G21*100)-Konst!$C$26),Konst!$D$26))*Konst!$B$26,0))</f>
        <v>470</v>
      </c>
      <c r="I21" s="28" t="s">
        <v>270</v>
      </c>
      <c r="J21" s="27">
        <f>IF(I21="",0,ROUNDDOWN((POWER(($I21-Konst!$C$28),Konst!$D$28))*Konst!$B$28,0))</f>
        <v>320</v>
      </c>
      <c r="K21" s="28" t="s">
        <v>292</v>
      </c>
      <c r="L21" s="27">
        <f>IF(K21="",0,ROUNDDOWN((POWER((Konst!$C$23-$K21),Konst!$D$23))*Konst!$B$23,0))</f>
        <v>362</v>
      </c>
      <c r="M21" s="28" t="s">
        <v>383</v>
      </c>
      <c r="N21" s="27">
        <f>IF(M21="",0,ROUNDDOWN((POWER((($M21*100)-Konst!$C$27),Konst!$D$27))*Konst!$B$27,0))</f>
        <v>379</v>
      </c>
      <c r="O21" s="28" t="s">
        <v>433</v>
      </c>
      <c r="P21" s="27">
        <f>IF(O21="",0,ROUNDDOWN((POWER(($O21-Konst!$C$29),Konst!$D$29))*Konst!$B$29,0))</f>
        <v>301</v>
      </c>
      <c r="Q21" s="25" t="s">
        <v>499</v>
      </c>
      <c r="R21" s="8">
        <f>VALUE(60*MID(Q21,1,1))+VALUE(MID(Q21,3,2))+VALUE(MID(Q21,6,2)/100)</f>
        <v>170.47</v>
      </c>
      <c r="S21" s="27">
        <f>IF(Q21="",0,ROUNDDOWN((POWER((Konst!$C$24-$R21),Konst!$D$24))*Konst!$B$24,0))</f>
        <v>459</v>
      </c>
      <c r="T21" s="29">
        <f>SUM(F21,H21,J21,L21,N21,P21,S21)</f>
        <v>2680</v>
      </c>
    </row>
    <row r="22" spans="1:20" ht="12.75">
      <c r="A22" s="47" t="s">
        <v>269</v>
      </c>
      <c r="B22" s="25" t="s">
        <v>114</v>
      </c>
      <c r="C22" s="26" t="s">
        <v>115</v>
      </c>
      <c r="D22" s="35" t="s">
        <v>45</v>
      </c>
      <c r="E22" s="25" t="s">
        <v>144</v>
      </c>
      <c r="F22" s="27">
        <f>IF(E22="",0,ROUNDDOWN((POWER((Konst!$C$25-$E22),Konst!$D$25))*Konst!$B$25,0))</f>
        <v>727</v>
      </c>
      <c r="G22" s="28" t="s">
        <v>236</v>
      </c>
      <c r="H22" s="27">
        <f>IF(G22="",0,ROUNDDOWN((POWER((($G22*100)-Konst!$C$26),Konst!$D$26))*Konst!$B$26,0))</f>
        <v>666</v>
      </c>
      <c r="I22" s="28" t="s">
        <v>277</v>
      </c>
      <c r="J22" s="27">
        <f>IF(I22="",0,ROUNDDOWN((POWER(($I22-Konst!$C$28),Konst!$D$28))*Konst!$B$28,0))</f>
        <v>547</v>
      </c>
      <c r="K22" s="28" t="s">
        <v>290</v>
      </c>
      <c r="L22" s="27">
        <f>IF(K22="",0,ROUNDDOWN((POWER((Konst!$C$23-$K22),Konst!$D$23))*Konst!$B$23,0))</f>
        <v>679</v>
      </c>
      <c r="M22" s="28" t="s">
        <v>268</v>
      </c>
      <c r="N22" s="27">
        <v>0</v>
      </c>
      <c r="O22" s="28"/>
      <c r="P22" s="27">
        <f>IF(O22="",0,ROUNDDOWN((POWER(($O22-Konst!$C$29),Konst!$D$29))*Konst!$B$29,0))</f>
        <v>0</v>
      </c>
      <c r="Q22" s="25"/>
      <c r="R22" s="8" t="e">
        <f>VALUE(60*MID(Q22,1,1))+VALUE(MID(Q22,3,2))+VALUE(MID(Q22,6,2)/100)</f>
        <v>#VALUE!</v>
      </c>
      <c r="S22" s="27">
        <f>IF(Q22="",0,ROUNDDOWN((POWER((Konst!$C$24-$R22),Konst!$D$24))*Konst!$B$24,0))</f>
        <v>0</v>
      </c>
      <c r="T22" s="46" t="s">
        <v>269</v>
      </c>
    </row>
    <row r="23" spans="1:20" ht="12.75">
      <c r="A23" s="19" t="s">
        <v>269</v>
      </c>
      <c r="B23" s="25" t="s">
        <v>128</v>
      </c>
      <c r="C23" s="26" t="s">
        <v>109</v>
      </c>
      <c r="D23" s="35" t="s">
        <v>129</v>
      </c>
      <c r="E23" s="25" t="s">
        <v>153</v>
      </c>
      <c r="F23" s="27">
        <f>IF(E23="",0,ROUNDDOWN((POWER((Konst!$C$25-$E23),Konst!$D$25))*Konst!$B$25,0))</f>
        <v>553</v>
      </c>
      <c r="G23" s="28" t="s">
        <v>232</v>
      </c>
      <c r="H23" s="27">
        <f>IF(G23="",0,ROUNDDOWN((POWER((($G23*100)-Konst!$C$26),Konst!$D$26))*Konst!$B$26,0))</f>
        <v>566</v>
      </c>
      <c r="I23" s="28" t="s">
        <v>268</v>
      </c>
      <c r="J23" s="27"/>
      <c r="K23" s="28"/>
      <c r="L23" s="27">
        <f>IF(K23="",0,ROUNDDOWN((POWER((Konst!$C$23-$K23),Konst!$D$23))*Konst!$B$23,0))</f>
        <v>0</v>
      </c>
      <c r="M23" s="28"/>
      <c r="N23" s="27">
        <f>IF(M23="",0,ROUNDDOWN((POWER((($M23*100)-Konst!$C$27),Konst!$D$27))*Konst!$B$27,0))</f>
        <v>0</v>
      </c>
      <c r="O23" s="28"/>
      <c r="P23" s="27">
        <f>IF(O23="",0,ROUNDDOWN((POWER(($O23-Konst!$C$29),Konst!$D$29))*Konst!$B$29,0))</f>
        <v>0</v>
      </c>
      <c r="Q23" s="25"/>
      <c r="R23" s="8" t="e">
        <f>VALUE(60*MID(Q23,1,1))+VALUE(MID(Q23,3,2))+VALUE(MID(Q23,6,2)/100)</f>
        <v>#VALUE!</v>
      </c>
      <c r="S23" s="27">
        <f>IF(Q23="",0,ROUNDDOWN((POWER((Konst!$C$24-$R23),Konst!$D$24))*Konst!$B$24,0))</f>
        <v>0</v>
      </c>
      <c r="T23" s="46" t="s">
        <v>269</v>
      </c>
    </row>
    <row r="25" ht="12.75">
      <c r="B25" s="10" t="s">
        <v>525</v>
      </c>
    </row>
    <row r="27" spans="1:20" ht="12.75">
      <c r="A27" s="13"/>
      <c r="B27" s="14" t="s">
        <v>38</v>
      </c>
      <c r="C27" s="15"/>
      <c r="D27" s="32"/>
      <c r="E27" s="16"/>
      <c r="F27" s="17"/>
      <c r="G27" s="16"/>
      <c r="H27" s="17"/>
      <c r="I27" s="16"/>
      <c r="J27" s="17"/>
      <c r="K27" s="16"/>
      <c r="L27" s="17"/>
      <c r="M27" s="16"/>
      <c r="N27" s="17"/>
      <c r="O27" s="16"/>
      <c r="P27" s="17"/>
      <c r="Q27" s="16"/>
      <c r="R27" s="16"/>
      <c r="S27" s="17"/>
      <c r="T27" s="18"/>
    </row>
    <row r="28" spans="1:20" ht="12.75">
      <c r="A28" s="19"/>
      <c r="B28" s="20"/>
      <c r="C28" s="21"/>
      <c r="D28" s="33"/>
      <c r="E28" s="20" t="s">
        <v>19</v>
      </c>
      <c r="F28" s="22"/>
      <c r="G28" s="20" t="s">
        <v>21</v>
      </c>
      <c r="H28" s="22"/>
      <c r="I28" s="20" t="s">
        <v>36</v>
      </c>
      <c r="J28" s="22"/>
      <c r="K28" s="20" t="s">
        <v>4</v>
      </c>
      <c r="L28" s="22"/>
      <c r="M28" s="20" t="s">
        <v>20</v>
      </c>
      <c r="N28" s="22"/>
      <c r="O28" s="20" t="s">
        <v>25</v>
      </c>
      <c r="P28" s="22"/>
      <c r="Q28" s="20" t="s">
        <v>18</v>
      </c>
      <c r="R28" s="24"/>
      <c r="S28" s="22"/>
      <c r="T28" s="23" t="s">
        <v>26</v>
      </c>
    </row>
    <row r="29" spans="1:20" ht="12.75">
      <c r="A29" s="19" t="s">
        <v>306</v>
      </c>
      <c r="B29" s="25" t="s">
        <v>131</v>
      </c>
      <c r="C29" s="26" t="s">
        <v>132</v>
      </c>
      <c r="D29" s="35" t="s">
        <v>133</v>
      </c>
      <c r="E29" s="25" t="s">
        <v>155</v>
      </c>
      <c r="F29" s="27">
        <f>IF(E29="",0,ROUNDDOWN((POWER((Konst!$C$25-$E29),Konst!$D$25))*Konst!$B$25,0))</f>
        <v>759</v>
      </c>
      <c r="G29" s="28" t="s">
        <v>234</v>
      </c>
      <c r="H29" s="27">
        <f>IF(G29="",0,ROUNDDOWN((POWER((($G29*100)-Konst!$C$26),Konst!$D$26))*Konst!$B$26,0))</f>
        <v>632</v>
      </c>
      <c r="I29" s="28" t="s">
        <v>278</v>
      </c>
      <c r="J29" s="27">
        <f>IF(I29="",0,ROUNDDOWN((POWER(($I29-Konst!$C$28),Konst!$D$28))*Konst!$B$28,0))</f>
        <v>540</v>
      </c>
      <c r="K29" s="28" t="s">
        <v>280</v>
      </c>
      <c r="L29" s="27">
        <f>IF(K29="",0,ROUNDDOWN((POWER((Konst!$C$23-$K29),Konst!$D$23))*Konst!$B$23,0))</f>
        <v>778</v>
      </c>
      <c r="M29" s="28" t="s">
        <v>377</v>
      </c>
      <c r="N29" s="27">
        <f>IF(M29="",0,ROUNDDOWN((POWER((($M29*100)-Konst!$C$27),Konst!$D$27))*Konst!$B$27,0))</f>
        <v>671</v>
      </c>
      <c r="O29" s="28" t="s">
        <v>438</v>
      </c>
      <c r="P29" s="27">
        <f>IF(O29="",0,ROUNDDOWN((POWER(($O29-Konst!$C$29),Konst!$D$29))*Konst!$B$29,0))</f>
        <v>564</v>
      </c>
      <c r="Q29" s="25" t="s">
        <v>486</v>
      </c>
      <c r="R29" s="8">
        <f>VALUE(60*MID(Q29,1,1))+VALUE(MID(Q29,3,2))+VALUE(MID(Q29,6,2)/100)</f>
        <v>141.77</v>
      </c>
      <c r="S29" s="27">
        <f>IF(Q29="",0,ROUNDDOWN((POWER((Konst!$C$24-$R29),Konst!$D$24))*Konst!$B$24,0))</f>
        <v>800</v>
      </c>
      <c r="T29" s="29">
        <f>SUM(F29,H29,J29,L29,N29,P29,S29)</f>
        <v>4744</v>
      </c>
    </row>
    <row r="30" spans="1:20" ht="12.75">
      <c r="A30" s="19" t="s">
        <v>307</v>
      </c>
      <c r="B30" s="25" t="s">
        <v>125</v>
      </c>
      <c r="C30" s="26" t="s">
        <v>115</v>
      </c>
      <c r="D30" s="35" t="s">
        <v>120</v>
      </c>
      <c r="E30" s="25" t="s">
        <v>150</v>
      </c>
      <c r="F30" s="27">
        <f>IF(E30="",0,ROUNDDOWN((POWER((Konst!$C$25-$E30),Konst!$D$25))*Konst!$B$25,0))</f>
        <v>649</v>
      </c>
      <c r="G30" s="28" t="s">
        <v>238</v>
      </c>
      <c r="H30" s="27">
        <f>IF(G30="",0,ROUNDDOWN((POWER((($G30*100)-Konst!$C$26),Konst!$D$26))*Konst!$B$26,0))</f>
        <v>701</v>
      </c>
      <c r="I30" s="28" t="s">
        <v>273</v>
      </c>
      <c r="J30" s="27">
        <f>IF(I30="",0,ROUNDDOWN((POWER(($I30-Konst!$C$28),Konst!$D$28))*Konst!$B$28,0))</f>
        <v>491</v>
      </c>
      <c r="K30" s="28" t="s">
        <v>296</v>
      </c>
      <c r="L30" s="27">
        <f>IF(K30="",0,ROUNDDOWN((POWER((Konst!$C$23-$K30),Konst!$D$23))*Konst!$B$23,0))</f>
        <v>551</v>
      </c>
      <c r="M30" s="28" t="s">
        <v>386</v>
      </c>
      <c r="N30" s="27">
        <f>IF(M30="",0,ROUNDDOWN((POWER((($M30*100)-Konst!$C$27),Konst!$D$27))*Konst!$B$27,0))</f>
        <v>665</v>
      </c>
      <c r="O30" s="28" t="s">
        <v>432</v>
      </c>
      <c r="P30" s="27">
        <f>IF(O30="",0,ROUNDDOWN((POWER(($O30-Konst!$C$29),Konst!$D$29))*Konst!$B$29,0))</f>
        <v>472</v>
      </c>
      <c r="Q30" s="25" t="s">
        <v>490</v>
      </c>
      <c r="R30" s="8">
        <f>VALUE(60*MID(Q30,1,1))+VALUE(MID(Q30,3,2))+VALUE(MID(Q30,6,2)/100)</f>
        <v>164.95</v>
      </c>
      <c r="S30" s="27">
        <f>IF(Q30="",0,ROUNDDOWN((POWER((Konst!$C$24-$R30),Konst!$D$24))*Konst!$B$24,0))</f>
        <v>517</v>
      </c>
      <c r="T30" s="29">
        <f>SUM(F30,H30,J30,L30,N30,P30,S30)</f>
        <v>4046</v>
      </c>
    </row>
    <row r="31" spans="1:20" ht="12.75">
      <c r="A31" s="47" t="s">
        <v>269</v>
      </c>
      <c r="B31" s="25" t="s">
        <v>114</v>
      </c>
      <c r="C31" s="26" t="s">
        <v>115</v>
      </c>
      <c r="D31" s="35" t="s">
        <v>45</v>
      </c>
      <c r="E31" s="25" t="s">
        <v>144</v>
      </c>
      <c r="F31" s="27">
        <f>IF(E31="",0,ROUNDDOWN((POWER((Konst!$C$25-$E31),Konst!$D$25))*Konst!$B$25,0))</f>
        <v>727</v>
      </c>
      <c r="G31" s="28" t="s">
        <v>236</v>
      </c>
      <c r="H31" s="27">
        <f>IF(G31="",0,ROUNDDOWN((POWER((($G31*100)-Konst!$C$26),Konst!$D$26))*Konst!$B$26,0))</f>
        <v>666</v>
      </c>
      <c r="I31" s="28" t="s">
        <v>277</v>
      </c>
      <c r="J31" s="27">
        <f>IF(I31="",0,ROUNDDOWN((POWER(($I31-Konst!$C$28),Konst!$D$28))*Konst!$B$28,0))</f>
        <v>547</v>
      </c>
      <c r="K31" s="28" t="s">
        <v>290</v>
      </c>
      <c r="L31" s="27">
        <f>IF(K31="",0,ROUNDDOWN((POWER((Konst!$C$23-$K31),Konst!$D$23))*Konst!$B$23,0))</f>
        <v>679</v>
      </c>
      <c r="M31" s="28" t="s">
        <v>268</v>
      </c>
      <c r="N31" s="27">
        <v>0</v>
      </c>
      <c r="O31" s="28"/>
      <c r="P31" s="27">
        <f>IF(O31="",0,ROUNDDOWN((POWER(($O31-Konst!$C$29),Konst!$D$29))*Konst!$B$29,0))</f>
        <v>0</v>
      </c>
      <c r="Q31" s="25"/>
      <c r="R31" s="8" t="e">
        <f>VALUE(60*MID(Q31,1,1))+VALUE(MID(Q31,3,2))+VALUE(MID(Q31,6,2)/100)</f>
        <v>#VALUE!</v>
      </c>
      <c r="S31" s="27">
        <f>IF(Q31="",0,ROUNDDOWN((POWER((Konst!$C$24-$R31),Konst!$D$24))*Konst!$B$24,0))</f>
        <v>0</v>
      </c>
      <c r="T31" s="46" t="s">
        <v>269</v>
      </c>
    </row>
    <row r="32" spans="1:20" ht="12.75">
      <c r="A32" s="75"/>
      <c r="B32" s="54"/>
      <c r="C32" s="70"/>
      <c r="D32" s="71"/>
      <c r="E32" s="54"/>
      <c r="F32" s="52"/>
      <c r="G32" s="51"/>
      <c r="H32" s="52"/>
      <c r="I32" s="51"/>
      <c r="J32" s="52"/>
      <c r="K32" s="51"/>
      <c r="L32" s="52"/>
      <c r="M32" s="51"/>
      <c r="N32" s="52"/>
      <c r="O32" s="51"/>
      <c r="P32" s="52"/>
      <c r="Q32" s="54"/>
      <c r="R32" s="11"/>
      <c r="S32" s="52"/>
      <c r="T32" s="76"/>
    </row>
    <row r="33" spans="1:20" ht="12.75">
      <c r="A33" s="75"/>
      <c r="B33" s="10" t="s">
        <v>526</v>
      </c>
      <c r="C33" s="70"/>
      <c r="D33" s="71"/>
      <c r="E33" s="54"/>
      <c r="F33" s="52"/>
      <c r="G33" s="51"/>
      <c r="H33" s="52"/>
      <c r="I33" s="51"/>
      <c r="J33" s="52"/>
      <c r="K33" s="51"/>
      <c r="L33" s="52"/>
      <c r="M33" s="51"/>
      <c r="N33" s="52"/>
      <c r="O33" s="51"/>
      <c r="P33" s="52"/>
      <c r="Q33" s="54"/>
      <c r="R33" s="11"/>
      <c r="S33" s="52"/>
      <c r="T33" s="76"/>
    </row>
    <row r="34" spans="1:20" ht="12.75">
      <c r="A34" s="49"/>
      <c r="B34" s="10"/>
      <c r="C34" s="10"/>
      <c r="D34" s="50"/>
      <c r="E34" s="10"/>
      <c r="F34" s="52"/>
      <c r="G34" s="10"/>
      <c r="H34" s="52"/>
      <c r="I34" s="10"/>
      <c r="J34" s="52"/>
      <c r="K34" s="10"/>
      <c r="L34" s="52"/>
      <c r="M34" s="10"/>
      <c r="N34" s="52"/>
      <c r="O34" s="10"/>
      <c r="P34" s="52"/>
      <c r="Q34" s="10"/>
      <c r="R34" s="10"/>
      <c r="S34" s="52"/>
      <c r="T34" s="10"/>
    </row>
    <row r="35" spans="1:20" ht="12.75">
      <c r="A35" s="49"/>
      <c r="B35" s="69" t="s">
        <v>37</v>
      </c>
      <c r="C35" s="70"/>
      <c r="D35" s="71"/>
      <c r="E35" s="54"/>
      <c r="F35" s="72"/>
      <c r="G35" s="54"/>
      <c r="H35" s="72"/>
      <c r="I35" s="54"/>
      <c r="J35" s="72"/>
      <c r="K35" s="54"/>
      <c r="L35" s="72"/>
      <c r="M35" s="54"/>
      <c r="N35" s="72"/>
      <c r="O35" s="54"/>
      <c r="P35" s="72"/>
      <c r="Q35" s="54"/>
      <c r="R35" s="54"/>
      <c r="S35" s="72"/>
      <c r="T35" s="73"/>
    </row>
    <row r="36" spans="1:20" ht="12.75">
      <c r="A36" s="19"/>
      <c r="B36" s="20"/>
      <c r="C36" s="21"/>
      <c r="D36" s="33"/>
      <c r="E36" s="20" t="s">
        <v>19</v>
      </c>
      <c r="F36" s="22"/>
      <c r="G36" s="20" t="s">
        <v>21</v>
      </c>
      <c r="H36" s="22"/>
      <c r="I36" s="20" t="s">
        <v>36</v>
      </c>
      <c r="J36" s="22"/>
      <c r="K36" s="20" t="s">
        <v>4</v>
      </c>
      <c r="L36" s="22"/>
      <c r="M36" s="20" t="s">
        <v>20</v>
      </c>
      <c r="N36" s="22"/>
      <c r="O36" s="20" t="s">
        <v>25</v>
      </c>
      <c r="P36" s="22"/>
      <c r="Q36" s="20" t="s">
        <v>18</v>
      </c>
      <c r="R36" s="24"/>
      <c r="S36" s="22"/>
      <c r="T36" s="23" t="s">
        <v>26</v>
      </c>
    </row>
    <row r="37" spans="1:20" ht="12.75">
      <c r="A37" s="19" t="s">
        <v>306</v>
      </c>
      <c r="B37" s="25" t="s">
        <v>106</v>
      </c>
      <c r="C37" s="26" t="s">
        <v>104</v>
      </c>
      <c r="D37" s="35" t="s">
        <v>107</v>
      </c>
      <c r="E37" s="25" t="s">
        <v>141</v>
      </c>
      <c r="F37" s="27">
        <f>IF(E37="",0,ROUNDDOWN((POWER((Konst!$C$25-$E37),Konst!$D$25))*Konst!$B$25,0))</f>
        <v>902</v>
      </c>
      <c r="G37" s="28" t="s">
        <v>240</v>
      </c>
      <c r="H37" s="27">
        <f>IF(G37="",0,ROUNDDOWN((POWER((($G37*100)-Konst!$C$26),Konst!$D$26))*Konst!$B$26,0))</f>
        <v>806</v>
      </c>
      <c r="I37" s="28" t="s">
        <v>272</v>
      </c>
      <c r="J37" s="27">
        <f>IF(I37="",0,ROUNDDOWN((POWER(($I37-Konst!$C$28),Konst!$D$28))*Konst!$B$28,0))</f>
        <v>600</v>
      </c>
      <c r="K37" s="28" t="s">
        <v>282</v>
      </c>
      <c r="L37" s="27">
        <f>IF(K37="",0,ROUNDDOWN((POWER((Konst!$C$23-$K37),Konst!$D$23))*Konst!$B$23,0))</f>
        <v>889</v>
      </c>
      <c r="M37" s="28" t="s">
        <v>380</v>
      </c>
      <c r="N37" s="27">
        <f>IF(M37="",0,ROUNDDOWN((POWER((($M37*100)-Konst!$C$27),Konst!$D$27))*Konst!$B$27,0))</f>
        <v>753</v>
      </c>
      <c r="O37" s="28" t="s">
        <v>437</v>
      </c>
      <c r="P37" s="27">
        <f>IF(O37="",0,ROUNDDOWN((POWER(($O37-Konst!$C$29),Konst!$D$29))*Konst!$B$29,0))</f>
        <v>578</v>
      </c>
      <c r="Q37" s="25" t="s">
        <v>484</v>
      </c>
      <c r="R37" s="8">
        <f>VALUE(60*MID(Q37,1,1))+VALUE(MID(Q37,3,2))+VALUE(MID(Q37,6,2)/100)</f>
        <v>141.98</v>
      </c>
      <c r="S37" s="27">
        <f>IF(Q37="",0,ROUNDDOWN((POWER((Konst!$C$24-$R37),Konst!$D$24))*Konst!$B$24,0))</f>
        <v>797</v>
      </c>
      <c r="T37" s="29">
        <f>SUM(F37,H37,J37,L37,N37,P37,S37)</f>
        <v>5325</v>
      </c>
    </row>
    <row r="38" spans="1:20" ht="12.75">
      <c r="A38" s="19" t="s">
        <v>307</v>
      </c>
      <c r="B38" s="25" t="s">
        <v>123</v>
      </c>
      <c r="C38" s="26" t="s">
        <v>119</v>
      </c>
      <c r="D38" s="35" t="s">
        <v>124</v>
      </c>
      <c r="E38" s="25" t="s">
        <v>149</v>
      </c>
      <c r="F38" s="27">
        <f>IF(E38="",0,ROUNDDOWN((POWER((Konst!$C$25-$E38),Konst!$D$25))*Konst!$B$25,0))</f>
        <v>740</v>
      </c>
      <c r="G38" s="28" t="s">
        <v>239</v>
      </c>
      <c r="H38" s="27">
        <f>IF(G38="",0,ROUNDDOWN((POWER((($G38*100)-Konst!$C$26),Konst!$D$26))*Konst!$B$26,0))</f>
        <v>842</v>
      </c>
      <c r="I38" s="28" t="s">
        <v>262</v>
      </c>
      <c r="J38" s="27">
        <f>IF(I38="",0,ROUNDDOWN((POWER(($I38-Konst!$C$28),Konst!$D$28))*Konst!$B$28,0))</f>
        <v>406</v>
      </c>
      <c r="K38" s="28" t="s">
        <v>284</v>
      </c>
      <c r="L38" s="27">
        <f>IF(K38="",0,ROUNDDOWN((POWER((Konst!$C$23-$K38),Konst!$D$23))*Konst!$B$23,0))</f>
        <v>711</v>
      </c>
      <c r="M38" s="28" t="s">
        <v>378</v>
      </c>
      <c r="N38" s="27">
        <f>IF(M38="",0,ROUNDDOWN((POWER((($M38*100)-Konst!$C$27),Konst!$D$27))*Konst!$B$27,0))</f>
        <v>565</v>
      </c>
      <c r="O38" s="28" t="s">
        <v>424</v>
      </c>
      <c r="P38" s="27">
        <f>IF(O38="",0,ROUNDDOWN((POWER(($O38-Konst!$C$29),Konst!$D$29))*Konst!$B$29,0))</f>
        <v>399</v>
      </c>
      <c r="Q38" s="25" t="s">
        <v>488</v>
      </c>
      <c r="R38" s="8">
        <f>VALUE(60*MID(Q38,1,1))+VALUE(MID(Q38,3,2))+VALUE(MID(Q38,6,2)/100)</f>
        <v>171.44</v>
      </c>
      <c r="S38" s="27">
        <f>IF(Q38="",0,ROUNDDOWN((POWER((Konst!$C$24-$R38),Konst!$D$24))*Konst!$B$24,0))</f>
        <v>449</v>
      </c>
      <c r="T38" s="29">
        <f>SUM(F38,H38,J38,L38,N38,P38,S38)</f>
        <v>4112</v>
      </c>
    </row>
    <row r="39" spans="1:20" ht="12.75">
      <c r="A39" s="19" t="s">
        <v>308</v>
      </c>
      <c r="B39" s="25" t="s">
        <v>122</v>
      </c>
      <c r="C39" s="26" t="s">
        <v>104</v>
      </c>
      <c r="D39" s="35" t="s">
        <v>107</v>
      </c>
      <c r="E39" s="25" t="s">
        <v>148</v>
      </c>
      <c r="F39" s="27">
        <f>IF(E39="",0,ROUNDDOWN((POWER((Konst!$C$25-$E39),Konst!$D$25))*Konst!$B$25,0))</f>
        <v>603</v>
      </c>
      <c r="G39" s="28" t="s">
        <v>238</v>
      </c>
      <c r="H39" s="27">
        <f>IF(G39="",0,ROUNDDOWN((POWER((($G39*100)-Konst!$C$26),Konst!$D$26))*Konst!$B$26,0))</f>
        <v>701</v>
      </c>
      <c r="I39" s="28" t="s">
        <v>271</v>
      </c>
      <c r="J39" s="27">
        <f>IF(I39="",0,ROUNDDOWN((POWER(($I39-Konst!$C$28),Konst!$D$28))*Konst!$B$28,0))</f>
        <v>497</v>
      </c>
      <c r="K39" s="28" t="s">
        <v>297</v>
      </c>
      <c r="L39" s="27">
        <f>IF(K39="",0,ROUNDDOWN((POWER((Konst!$C$23-$K39),Konst!$D$23))*Konst!$B$23,0))</f>
        <v>575</v>
      </c>
      <c r="M39" s="28" t="s">
        <v>359</v>
      </c>
      <c r="N39" s="27">
        <f>IF(M39="",0,ROUNDDOWN((POWER((($M39*100)-Konst!$C$27),Konst!$D$27))*Konst!$B$27,0))</f>
        <v>490</v>
      </c>
      <c r="O39" s="28" t="s">
        <v>440</v>
      </c>
      <c r="P39" s="27">
        <f>IF(O39="",0,ROUNDDOWN((POWER(($O39-Konst!$C$29),Konst!$D$29))*Konst!$B$29,0))</f>
        <v>487</v>
      </c>
      <c r="Q39" s="25" t="s">
        <v>492</v>
      </c>
      <c r="R39" s="8">
        <f>VALUE(60*MID(Q39,1,1))+VALUE(MID(Q39,3,2))+VALUE(MID(Q39,6,2)/100)</f>
        <v>163.51</v>
      </c>
      <c r="S39" s="27">
        <f>IF(Q39="",0,ROUNDDOWN((POWER((Konst!$C$24-$R39),Konst!$D$24))*Konst!$B$24,0))</f>
        <v>533</v>
      </c>
      <c r="T39" s="29">
        <f>SUM(F39,H39,J39,L39,N39,P39,S39)</f>
        <v>3886</v>
      </c>
    </row>
    <row r="40" spans="1:20" ht="12.75">
      <c r="A40" s="19" t="s">
        <v>309</v>
      </c>
      <c r="B40" s="25" t="s">
        <v>134</v>
      </c>
      <c r="C40" s="26" t="s">
        <v>104</v>
      </c>
      <c r="D40" s="35" t="s">
        <v>120</v>
      </c>
      <c r="E40" s="25" t="s">
        <v>156</v>
      </c>
      <c r="F40" s="27">
        <f>IF(E40="",0,ROUNDDOWN((POWER((Konst!$C$25-$E40),Konst!$D$25))*Konst!$B$25,0))</f>
        <v>497</v>
      </c>
      <c r="G40" s="28" t="s">
        <v>237</v>
      </c>
      <c r="H40" s="27">
        <f>IF(G40="",0,ROUNDDOWN((POWER((($G40*100)-Konst!$C$26),Konst!$D$26))*Konst!$B$26,0))</f>
        <v>599</v>
      </c>
      <c r="I40" s="28" t="s">
        <v>264</v>
      </c>
      <c r="J40" s="27">
        <f>IF(I40="",0,ROUNDDOWN((POWER(($I40-Konst!$C$28),Konst!$D$28))*Konst!$B$28,0))</f>
        <v>344</v>
      </c>
      <c r="K40" s="28" t="s">
        <v>294</v>
      </c>
      <c r="L40" s="27">
        <f>IF(K40="",0,ROUNDDOWN((POWER((Konst!$C$23-$K40),Konst!$D$23))*Konst!$B$23,0))</f>
        <v>467</v>
      </c>
      <c r="M40" s="28" t="s">
        <v>385</v>
      </c>
      <c r="N40" s="27">
        <f>IF(M40="",0,ROUNDDOWN((POWER((($M40*100)-Konst!$C$27),Konst!$D$27))*Konst!$B$27,0))</f>
        <v>438</v>
      </c>
      <c r="O40" s="28" t="s">
        <v>427</v>
      </c>
      <c r="P40" s="27">
        <f>IF(O40="",0,ROUNDDOWN((POWER(($O40-Konst!$C$29),Konst!$D$29))*Konst!$B$29,0))</f>
        <v>246</v>
      </c>
      <c r="Q40" s="25" t="s">
        <v>498</v>
      </c>
      <c r="R40" s="8">
        <f>VALUE(60*MID(Q40,1,1))+VALUE(MID(Q40,3,2))+VALUE(MID(Q40,6,2)/100)</f>
        <v>168.74</v>
      </c>
      <c r="S40" s="27">
        <f>IF(Q40="",0,ROUNDDOWN((POWER((Konst!$C$24-$R40),Konst!$D$24))*Konst!$B$24,0))</f>
        <v>477</v>
      </c>
      <c r="T40" s="29">
        <f>SUM(F40,H40,J40,L40,N40,P40,S40)</f>
        <v>3068</v>
      </c>
    </row>
    <row r="41" spans="1:20" ht="12.75">
      <c r="A41" s="19" t="s">
        <v>310</v>
      </c>
      <c r="B41" s="25" t="s">
        <v>121</v>
      </c>
      <c r="C41" s="26" t="s">
        <v>104</v>
      </c>
      <c r="D41" s="35" t="s">
        <v>107</v>
      </c>
      <c r="E41" s="25" t="s">
        <v>147</v>
      </c>
      <c r="F41" s="27">
        <f>IF(E41="",0,ROUNDDOWN((POWER((Konst!$C$25-$E41),Konst!$D$25))*Konst!$B$25,0))</f>
        <v>744</v>
      </c>
      <c r="G41" s="28" t="s">
        <v>237</v>
      </c>
      <c r="H41" s="27">
        <f>IF(G41="",0,ROUNDDOWN((POWER((($G41*100)-Konst!$C$26),Konst!$D$26))*Konst!$B$26,0))</f>
        <v>599</v>
      </c>
      <c r="I41" s="28" t="s">
        <v>261</v>
      </c>
      <c r="J41" s="27">
        <f>IF(I41="",0,ROUNDDOWN((POWER(($I41-Konst!$C$28),Konst!$D$28))*Konst!$B$28,0))</f>
        <v>577</v>
      </c>
      <c r="K41" s="28" t="s">
        <v>285</v>
      </c>
      <c r="L41" s="27">
        <f>IF(K41="",0,ROUNDDOWN((POWER((Konst!$C$23-$K41),Konst!$D$23))*Konst!$B$23,0))</f>
        <v>710</v>
      </c>
      <c r="M41" s="28" t="s">
        <v>381</v>
      </c>
      <c r="N41" s="27">
        <f>IF(M41="",0,ROUNDDOWN((POWER((($M41*100)-Konst!$C$27),Konst!$D$27))*Konst!$B$27,0))</f>
        <v>654</v>
      </c>
      <c r="O41" s="28" t="s">
        <v>435</v>
      </c>
      <c r="P41" s="27">
        <f>IF(O41="",0,ROUNDDOWN((POWER(($O41-Konst!$C$29),Konst!$D$29))*Konst!$B$29,0))</f>
        <v>529</v>
      </c>
      <c r="Q41" s="25" t="s">
        <v>487</v>
      </c>
      <c r="R41" s="8">
        <f>VALUE(60*MID(Q41,1,1))+VALUE(MID(Q41,3,2))+VALUE(MID(Q41,6,2)/100)</f>
        <v>146.84</v>
      </c>
      <c r="S41" s="27">
        <f>IF(Q41="",0,ROUNDDOWN((POWER((Konst!$C$24-$R41),Konst!$D$24))*Konst!$B$24,0))</f>
        <v>733</v>
      </c>
      <c r="T41" s="29">
        <f>SUM(F41,H41,J41,L41,N41,P41,S41)</f>
        <v>4546</v>
      </c>
    </row>
    <row r="42" spans="1:20" ht="12.75">
      <c r="A42" s="19" t="s">
        <v>311</v>
      </c>
      <c r="B42" s="25" t="s">
        <v>118</v>
      </c>
      <c r="C42" s="26" t="s">
        <v>119</v>
      </c>
      <c r="D42" s="35" t="s">
        <v>120</v>
      </c>
      <c r="E42" s="25" t="s">
        <v>146</v>
      </c>
      <c r="F42" s="27">
        <f>IF(E42="",0,ROUNDDOWN((POWER((Konst!$C$25-$E42),Konst!$D$25))*Konst!$B$25,0))</f>
        <v>563</v>
      </c>
      <c r="G42" s="28" t="s">
        <v>233</v>
      </c>
      <c r="H42" s="27">
        <f>IF(G42="",0,ROUNDDOWN((POWER((($G42*100)-Konst!$C$26),Konst!$D$26))*Konst!$B$26,0))</f>
        <v>534</v>
      </c>
      <c r="I42" s="28" t="s">
        <v>221</v>
      </c>
      <c r="J42" s="27">
        <f>IF(I42="",0,ROUNDDOWN((POWER(($I42-Konst!$C$28),Konst!$D$28))*Konst!$B$28,0))</f>
        <v>329</v>
      </c>
      <c r="K42" s="28" t="s">
        <v>291</v>
      </c>
      <c r="L42" s="27">
        <f>IF(K42="",0,ROUNDDOWN((POWER((Konst!$C$23-$K42),Konst!$D$23))*Konst!$B$23,0))</f>
        <v>561</v>
      </c>
      <c r="M42" s="28" t="s">
        <v>378</v>
      </c>
      <c r="N42" s="27">
        <f>IF(M42="",0,ROUNDDOWN((POWER((($M42*100)-Konst!$C$27),Konst!$D$27))*Konst!$B$27,0))</f>
        <v>565</v>
      </c>
      <c r="O42" s="28" t="s">
        <v>434</v>
      </c>
      <c r="P42" s="27">
        <f>IF(O42="",0,ROUNDDOWN((POWER(($O42-Konst!$C$29),Konst!$D$29))*Konst!$B$29,0))</f>
        <v>316</v>
      </c>
      <c r="Q42" s="25" t="s">
        <v>496</v>
      </c>
      <c r="R42" s="8">
        <f>VALUE(60*MID(Q42,1,1))+VALUE(MID(Q42,3,2))+VALUE(MID(Q42,6,2)/100)</f>
        <v>174.19</v>
      </c>
      <c r="S42" s="27">
        <f>IF(Q42="",0,ROUNDDOWN((POWER((Konst!$C$24-$R42),Konst!$D$24))*Konst!$B$24,0))</f>
        <v>421</v>
      </c>
      <c r="T42" s="29">
        <f>SUM(F42,H42,J42,L42,N42,P42,S42)</f>
        <v>3289</v>
      </c>
    </row>
    <row r="43" spans="1:20" ht="12.75">
      <c r="A43" s="19" t="s">
        <v>312</v>
      </c>
      <c r="B43" s="25" t="s">
        <v>103</v>
      </c>
      <c r="C43" s="26" t="s">
        <v>104</v>
      </c>
      <c r="D43" s="35" t="s">
        <v>105</v>
      </c>
      <c r="E43" s="25" t="s">
        <v>140</v>
      </c>
      <c r="F43" s="27">
        <f>IF(E43="",0,ROUNDDOWN((POWER((Konst!$C$25-$E43),Konst!$D$25))*Konst!$B$25,0))</f>
        <v>787</v>
      </c>
      <c r="G43" s="28" t="s">
        <v>236</v>
      </c>
      <c r="H43" s="27">
        <f>IF(G43="",0,ROUNDDOWN((POWER((($G43*100)-Konst!$C$26),Konst!$D$26))*Konst!$B$26,0))</f>
        <v>666</v>
      </c>
      <c r="I43" s="28" t="s">
        <v>274</v>
      </c>
      <c r="J43" s="27">
        <f>IF(I43="",0,ROUNDDOWN((POWER(($I43-Konst!$C$28),Konst!$D$28))*Konst!$B$28,0))</f>
        <v>531</v>
      </c>
      <c r="K43" s="28" t="s">
        <v>279</v>
      </c>
      <c r="L43" s="27">
        <f>IF(K43="",0,ROUNDDOWN((POWER((Konst!$C$23-$K43),Konst!$D$23))*Konst!$B$23,0))</f>
        <v>749</v>
      </c>
      <c r="M43" s="28" t="s">
        <v>376</v>
      </c>
      <c r="N43" s="27">
        <f>IF(M43="",0,ROUNDDOWN((POWER((($M43*100)-Konst!$C$27),Konst!$D$27))*Konst!$B$27,0))</f>
        <v>645</v>
      </c>
      <c r="O43" s="28" t="s">
        <v>426</v>
      </c>
      <c r="P43" s="27">
        <f>IF(O43="",0,ROUNDDOWN((POWER(($O43-Konst!$C$29),Konst!$D$29))*Konst!$B$29,0))</f>
        <v>537</v>
      </c>
      <c r="Q43" s="25" t="s">
        <v>423</v>
      </c>
      <c r="R43" s="8">
        <f>VALUE(60*MID(Q43,1,1))+VALUE(MID(Q43,3,2))+VALUE(MID(Q43,6,2)/100)</f>
        <v>147.56</v>
      </c>
      <c r="S43" s="27">
        <f>IF(Q43="",0,ROUNDDOWN((POWER((Konst!$C$24-$R43),Konst!$D$24))*Konst!$B$24,0))</f>
        <v>724</v>
      </c>
      <c r="T43" s="29">
        <f>SUM(F43,H43,J43,L43,N43,P43,S43)</f>
        <v>4639</v>
      </c>
    </row>
    <row r="44" spans="1:20" ht="12.75">
      <c r="A44" s="19" t="s">
        <v>313</v>
      </c>
      <c r="B44" s="25" t="s">
        <v>130</v>
      </c>
      <c r="C44" s="26" t="s">
        <v>119</v>
      </c>
      <c r="D44" s="35" t="s">
        <v>107</v>
      </c>
      <c r="E44" s="25" t="s">
        <v>154</v>
      </c>
      <c r="F44" s="27">
        <f>IF(E44="",0,ROUNDDOWN((POWER((Konst!$C$25-$E44),Konst!$D$25))*Konst!$B$25,0))</f>
        <v>552</v>
      </c>
      <c r="G44" s="28" t="s">
        <v>236</v>
      </c>
      <c r="H44" s="27">
        <f>IF(G44="",0,ROUNDDOWN((POWER((($G44*100)-Konst!$C$26),Konst!$D$26))*Konst!$B$26,0))</f>
        <v>666</v>
      </c>
      <c r="I44" s="28" t="s">
        <v>259</v>
      </c>
      <c r="J44" s="27">
        <f>IF(I44="",0,ROUNDDOWN((POWER(($I44-Konst!$C$28),Konst!$D$28))*Konst!$B$28,0))</f>
        <v>467</v>
      </c>
      <c r="K44" s="28" t="s">
        <v>293</v>
      </c>
      <c r="L44" s="27">
        <f>IF(K44="",0,ROUNDDOWN((POWER((Konst!$C$23-$K44),Konst!$D$23))*Konst!$B$23,0))</f>
        <v>610</v>
      </c>
      <c r="M44" s="28" t="s">
        <v>384</v>
      </c>
      <c r="N44" s="27">
        <f>IF(M44="",0,ROUNDDOWN((POWER((($M44*100)-Konst!$C$27),Konst!$D$27))*Konst!$B$27,0))</f>
        <v>617</v>
      </c>
      <c r="O44" s="28" t="s">
        <v>292</v>
      </c>
      <c r="P44" s="27">
        <f>IF(O44="",0,ROUNDDOWN((POWER(($O44-Konst!$C$29),Konst!$D$29))*Konst!$B$29,0))</f>
        <v>511</v>
      </c>
      <c r="Q44" s="25" t="s">
        <v>491</v>
      </c>
      <c r="R44" s="8">
        <f>VALUE(60*MID(Q44,1,1))+VALUE(MID(Q44,3,2))+VALUE(MID(Q44,6,2)/100)</f>
        <v>154.48</v>
      </c>
      <c r="S44" s="27">
        <f>IF(Q44="",0,ROUNDDOWN((POWER((Konst!$C$24-$R44),Konst!$D$24))*Konst!$B$24,0))</f>
        <v>638</v>
      </c>
      <c r="T44" s="29">
        <f>SUM(F44,H44,J44,L44,N44,P44,S44)</f>
        <v>4061</v>
      </c>
    </row>
    <row r="45" spans="1:20" ht="12.75">
      <c r="A45" s="19" t="s">
        <v>314</v>
      </c>
      <c r="B45" s="25" t="s">
        <v>116</v>
      </c>
      <c r="C45" s="26" t="s">
        <v>104</v>
      </c>
      <c r="D45" s="35" t="s">
        <v>117</v>
      </c>
      <c r="E45" s="25" t="s">
        <v>145</v>
      </c>
      <c r="F45" s="27">
        <f>IF(E45="",0,ROUNDDOWN((POWER((Konst!$C$25-$E45),Konst!$D$25))*Konst!$B$25,0))</f>
        <v>544</v>
      </c>
      <c r="G45" s="28" t="s">
        <v>237</v>
      </c>
      <c r="H45" s="27">
        <f>IF(G45="",0,ROUNDDOWN((POWER((($G45*100)-Konst!$C$26),Konst!$D$26))*Konst!$B$26,0))</f>
        <v>599</v>
      </c>
      <c r="I45" s="28" t="s">
        <v>265</v>
      </c>
      <c r="J45" s="27">
        <f>IF(I45="",0,ROUNDDOWN((POWER(($I45-Konst!$C$28),Konst!$D$28))*Konst!$B$28,0))</f>
        <v>306</v>
      </c>
      <c r="K45" s="28" t="s">
        <v>287</v>
      </c>
      <c r="L45" s="27">
        <f>IF(K45="",0,ROUNDDOWN((POWER((Konst!$C$23-$K45),Konst!$D$23))*Konst!$B$23,0))</f>
        <v>553</v>
      </c>
      <c r="M45" s="28" t="s">
        <v>382</v>
      </c>
      <c r="N45" s="27">
        <f>IF(M45="",0,ROUNDDOWN((POWER((($M45*100)-Konst!$C$27),Konst!$D$27))*Konst!$B$27,0))</f>
        <v>595</v>
      </c>
      <c r="O45" s="28" t="s">
        <v>436</v>
      </c>
      <c r="P45" s="27">
        <f>IF(O45="",0,ROUNDDOWN((POWER(($O45-Konst!$C$29),Konst!$D$29))*Konst!$B$29,0))</f>
        <v>335</v>
      </c>
      <c r="Q45" s="25" t="s">
        <v>495</v>
      </c>
      <c r="R45" s="8">
        <f>VALUE(60*MID(Q45,1,1))+VALUE(MID(Q45,3,2))+VALUE(MID(Q45,6,2)/100)</f>
        <v>184.39</v>
      </c>
      <c r="S45" s="27">
        <f>IF(Q45="",0,ROUNDDOWN((POWER((Konst!$C$24-$R45),Konst!$D$24))*Konst!$B$24,0))</f>
        <v>325</v>
      </c>
      <c r="T45" s="29">
        <f>SUM(F45,H45,J45,L45,N45,P45,S45)</f>
        <v>3257</v>
      </c>
    </row>
    <row r="46" spans="1:20" ht="12.75">
      <c r="A46" s="19" t="s">
        <v>315</v>
      </c>
      <c r="B46" s="25" t="s">
        <v>135</v>
      </c>
      <c r="C46" s="26" t="s">
        <v>104</v>
      </c>
      <c r="D46" s="35" t="s">
        <v>136</v>
      </c>
      <c r="E46" s="25" t="s">
        <v>157</v>
      </c>
      <c r="F46" s="27">
        <f>IF(E46="",0,ROUNDDOWN((POWER((Konst!$C$25-$E46),Konst!$D$25))*Konst!$B$25,0))</f>
        <v>525</v>
      </c>
      <c r="G46" s="28" t="s">
        <v>243</v>
      </c>
      <c r="H46" s="27"/>
      <c r="I46" s="28" t="s">
        <v>267</v>
      </c>
      <c r="J46" s="27">
        <f>IF(I46="",0,ROUNDDOWN((POWER(($I46-Konst!$C$28),Konst!$D$28))*Konst!$B$28,0))</f>
        <v>507</v>
      </c>
      <c r="K46" s="28" t="s">
        <v>286</v>
      </c>
      <c r="L46" s="27">
        <f>IF(K46="",0,ROUNDDOWN((POWER((Konst!$C$23-$K46),Konst!$D$23))*Konst!$B$23,0))</f>
        <v>570</v>
      </c>
      <c r="M46" s="28" t="s">
        <v>353</v>
      </c>
      <c r="N46" s="27">
        <f>IF(M46="",0,ROUNDDOWN((POWER((($M46*100)-Konst!$C$27),Konst!$D$27))*Konst!$B$27,0))</f>
        <v>464</v>
      </c>
      <c r="O46" s="28" t="s">
        <v>425</v>
      </c>
      <c r="P46" s="27">
        <f>IF(O46="",0,ROUNDDOWN((POWER(($O46-Konst!$C$29),Konst!$D$29))*Konst!$B$29,0))</f>
        <v>356</v>
      </c>
      <c r="Q46" s="25" t="s">
        <v>497</v>
      </c>
      <c r="R46" s="8">
        <f>VALUE(60*MID(Q46,1,1))+VALUE(MID(Q46,3,2))+VALUE(MID(Q46,6,2)/100)</f>
        <v>176.26</v>
      </c>
      <c r="S46" s="27">
        <f>IF(Q46="",0,ROUNDDOWN((POWER((Konst!$C$24-$R46),Konst!$D$24))*Konst!$B$24,0))</f>
        <v>401</v>
      </c>
      <c r="T46" s="29">
        <f>SUM(F46,H46,J46,L46,N46,P46,S46)</f>
        <v>2823</v>
      </c>
    </row>
    <row r="47" spans="1:20" ht="12.75">
      <c r="A47" s="19" t="s">
        <v>316</v>
      </c>
      <c r="B47" s="25" t="s">
        <v>137</v>
      </c>
      <c r="C47" s="26" t="s">
        <v>104</v>
      </c>
      <c r="D47" s="35" t="s">
        <v>120</v>
      </c>
      <c r="E47" s="25" t="s">
        <v>152</v>
      </c>
      <c r="F47" s="27">
        <f>IF(E47="",0,ROUNDDOWN((POWER((Konst!$C$25-$E47),Konst!$D$25))*Konst!$B$25,0))</f>
        <v>389</v>
      </c>
      <c r="G47" s="28" t="s">
        <v>235</v>
      </c>
      <c r="H47" s="27">
        <f>IF(G47="",0,ROUNDDOWN((POWER((($G47*100)-Konst!$C$26),Konst!$D$26))*Konst!$B$26,0))</f>
        <v>470</v>
      </c>
      <c r="I47" s="28" t="s">
        <v>270</v>
      </c>
      <c r="J47" s="27">
        <f>IF(I47="",0,ROUNDDOWN((POWER(($I47-Konst!$C$28),Konst!$D$28))*Konst!$B$28,0))</f>
        <v>320</v>
      </c>
      <c r="K47" s="28" t="s">
        <v>292</v>
      </c>
      <c r="L47" s="27">
        <f>IF(K47="",0,ROUNDDOWN((POWER((Konst!$C$23-$K47),Konst!$D$23))*Konst!$B$23,0))</f>
        <v>362</v>
      </c>
      <c r="M47" s="28" t="s">
        <v>383</v>
      </c>
      <c r="N47" s="27">
        <f>IF(M47="",0,ROUNDDOWN((POWER((($M47*100)-Konst!$C$27),Konst!$D$27))*Konst!$B$27,0))</f>
        <v>379</v>
      </c>
      <c r="O47" s="28" t="s">
        <v>433</v>
      </c>
      <c r="P47" s="27">
        <f>IF(O47="",0,ROUNDDOWN((POWER(($O47-Konst!$C$29),Konst!$D$29))*Konst!$B$29,0))</f>
        <v>301</v>
      </c>
      <c r="Q47" s="25" t="s">
        <v>499</v>
      </c>
      <c r="R47" s="8">
        <f>VALUE(60*MID(Q47,1,1))+VALUE(MID(Q47,3,2))+VALUE(MID(Q47,6,2)/100)</f>
        <v>170.47</v>
      </c>
      <c r="S47" s="27">
        <f>IF(Q47="",0,ROUNDDOWN((POWER((Konst!$C$24-$R47),Konst!$D$24))*Konst!$B$24,0))</f>
        <v>459</v>
      </c>
      <c r="T47" s="29">
        <f>SUM(F47,H47,J47,L47,N47,P47,S47)</f>
        <v>2680</v>
      </c>
    </row>
    <row r="48" spans="1:20" ht="12.75">
      <c r="A48" s="19" t="s">
        <v>317</v>
      </c>
      <c r="B48" s="25" t="s">
        <v>126</v>
      </c>
      <c r="C48" s="26" t="s">
        <v>119</v>
      </c>
      <c r="D48" s="35" t="s">
        <v>127</v>
      </c>
      <c r="E48" s="25" t="s">
        <v>151</v>
      </c>
      <c r="F48" s="27">
        <f>IF(E48="",0,ROUNDDOWN((POWER((Konst!$C$25-$E48),Konst!$D$25))*Konst!$B$25,0))</f>
        <v>478</v>
      </c>
      <c r="G48" s="28" t="s">
        <v>231</v>
      </c>
      <c r="H48" s="27">
        <f>IF(G48="",0,ROUNDDOWN((POWER((($G48*100)-Konst!$C$26),Konst!$D$26))*Konst!$B$26,0))</f>
        <v>736</v>
      </c>
      <c r="I48" s="28" t="s">
        <v>275</v>
      </c>
      <c r="J48" s="27">
        <f>IF(I48="",0,ROUNDDOWN((POWER(($I48-Konst!$C$28),Konst!$D$28))*Konst!$B$28,0))</f>
        <v>451</v>
      </c>
      <c r="K48" s="28" t="s">
        <v>295</v>
      </c>
      <c r="L48" s="27">
        <f>IF(K48="",0,ROUNDDOWN((POWER((Konst!$C$23-$K48),Konst!$D$23))*Konst!$B$23,0))</f>
        <v>562</v>
      </c>
      <c r="M48" s="28" t="s">
        <v>359</v>
      </c>
      <c r="N48" s="27">
        <f>IF(M48="",0,ROUNDDOWN((POWER((($M48*100)-Konst!$C$27),Konst!$D$27))*Konst!$B$27,0))</f>
        <v>490</v>
      </c>
      <c r="O48" s="28" t="s">
        <v>428</v>
      </c>
      <c r="P48" s="27">
        <f>IF(O48="",0,ROUNDDOWN((POWER(($O48-Konst!$C$29),Konst!$D$29))*Konst!$B$29,0))</f>
        <v>423</v>
      </c>
      <c r="Q48" s="25" t="s">
        <v>493</v>
      </c>
      <c r="R48" s="8">
        <f>VALUE(60*MID(Q48,1,1))+VALUE(MID(Q48,3,2))+VALUE(MID(Q48,6,2)/100)</f>
        <v>162.55</v>
      </c>
      <c r="S48" s="27">
        <f>IF(Q48="",0,ROUNDDOWN((POWER((Konst!$C$24-$R48),Konst!$D$24))*Konst!$B$24,0))</f>
        <v>544</v>
      </c>
      <c r="T48" s="29">
        <f>SUM(F48,H48,J48,L48,N48,P48,S48)</f>
        <v>3684</v>
      </c>
    </row>
    <row r="49" spans="1:20" ht="12.75">
      <c r="A49" s="49"/>
      <c r="B49" s="10"/>
      <c r="C49" s="10"/>
      <c r="D49" s="50"/>
      <c r="E49" s="54"/>
      <c r="F49" s="52"/>
      <c r="G49" s="51"/>
      <c r="H49" s="52"/>
      <c r="I49" s="51"/>
      <c r="J49" s="52"/>
      <c r="K49" s="51"/>
      <c r="L49" s="52"/>
      <c r="M49" s="51"/>
      <c r="N49" s="52"/>
      <c r="O49" s="10"/>
      <c r="P49" s="52"/>
      <c r="Q49" s="54"/>
      <c r="R49" s="11"/>
      <c r="S49" s="52"/>
      <c r="T49" s="55"/>
    </row>
    <row r="50" spans="1:20" ht="12.75">
      <c r="A50" s="49"/>
      <c r="B50" s="10" t="s">
        <v>527</v>
      </c>
      <c r="C50" s="10"/>
      <c r="D50" s="50"/>
      <c r="E50" s="54"/>
      <c r="F50" s="52"/>
      <c r="G50" s="51"/>
      <c r="H50" s="52"/>
      <c r="I50" s="51"/>
      <c r="J50" s="52"/>
      <c r="K50" s="51"/>
      <c r="L50" s="52"/>
      <c r="M50" s="51"/>
      <c r="N50" s="52"/>
      <c r="O50" s="10"/>
      <c r="P50" s="52"/>
      <c r="Q50" s="54"/>
      <c r="R50" s="11"/>
      <c r="S50" s="52"/>
      <c r="T50" s="55"/>
    </row>
    <row r="51" spans="1:20" ht="12.75">
      <c r="A51" s="49"/>
      <c r="B51" s="10"/>
      <c r="C51" s="10"/>
      <c r="D51" s="50"/>
      <c r="E51" s="54"/>
      <c r="F51" s="52"/>
      <c r="G51" s="51"/>
      <c r="H51" s="52"/>
      <c r="I51" s="51"/>
      <c r="J51" s="52"/>
      <c r="K51" s="51"/>
      <c r="L51" s="52"/>
      <c r="M51" s="51"/>
      <c r="N51" s="52"/>
      <c r="O51" s="10"/>
      <c r="P51" s="52"/>
      <c r="Q51" s="54"/>
      <c r="R51" s="11"/>
      <c r="S51" s="52"/>
      <c r="T51" s="55"/>
    </row>
    <row r="52" spans="1:20" ht="12.75">
      <c r="A52" s="49"/>
      <c r="B52" s="69" t="s">
        <v>500</v>
      </c>
      <c r="C52" s="10"/>
      <c r="D52" s="50"/>
      <c r="E52" s="54"/>
      <c r="F52" s="52"/>
      <c r="G52" s="51"/>
      <c r="H52" s="52"/>
      <c r="I52" s="51"/>
      <c r="J52" s="52"/>
      <c r="K52" s="51"/>
      <c r="L52" s="52"/>
      <c r="M52" s="51"/>
      <c r="N52" s="52"/>
      <c r="O52" s="10"/>
      <c r="P52" s="52"/>
      <c r="Q52" s="54"/>
      <c r="R52" s="11"/>
      <c r="S52" s="52"/>
      <c r="T52" s="55"/>
    </row>
    <row r="53" spans="1:20" ht="12.75">
      <c r="A53" s="49"/>
      <c r="B53" s="69"/>
      <c r="C53" s="10"/>
      <c r="D53" s="50"/>
      <c r="E53" s="54"/>
      <c r="F53" s="52"/>
      <c r="G53" s="51"/>
      <c r="H53" s="52"/>
      <c r="I53" s="51"/>
      <c r="J53" s="52"/>
      <c r="K53" s="51"/>
      <c r="L53" s="52"/>
      <c r="M53" s="51"/>
      <c r="N53" s="52"/>
      <c r="O53" s="10"/>
      <c r="P53" s="52"/>
      <c r="Q53" s="54"/>
      <c r="R53" s="11"/>
      <c r="S53" s="52"/>
      <c r="T53" s="55"/>
    </row>
    <row r="54" spans="1:21" ht="12.75">
      <c r="A54" s="60"/>
      <c r="B54" s="9" t="s">
        <v>502</v>
      </c>
      <c r="C54" s="60"/>
      <c r="D54" s="74">
        <v>13932</v>
      </c>
      <c r="E54" s="60"/>
      <c r="F54" s="52"/>
      <c r="G54" s="60"/>
      <c r="H54" s="52"/>
      <c r="I54" s="60"/>
      <c r="J54" s="52"/>
      <c r="K54" s="60"/>
      <c r="L54" s="52"/>
      <c r="M54" s="60"/>
      <c r="N54" s="52"/>
      <c r="O54" s="60"/>
      <c r="P54" s="52"/>
      <c r="Q54" s="60"/>
      <c r="R54" s="60"/>
      <c r="S54" s="52"/>
      <c r="T54" s="60"/>
      <c r="U54" s="44"/>
    </row>
    <row r="55" spans="1:21" ht="12.75">
      <c r="A55" s="62"/>
      <c r="B55" s="62"/>
      <c r="C55" s="62"/>
      <c r="D55" s="34"/>
      <c r="E55" s="20" t="s">
        <v>19</v>
      </c>
      <c r="F55" s="22"/>
      <c r="G55" s="20" t="s">
        <v>21</v>
      </c>
      <c r="H55" s="22"/>
      <c r="I55" s="20" t="s">
        <v>36</v>
      </c>
      <c r="J55" s="22"/>
      <c r="K55" s="20" t="s">
        <v>4</v>
      </c>
      <c r="L55" s="22"/>
      <c r="M55" s="20" t="s">
        <v>20</v>
      </c>
      <c r="N55" s="22"/>
      <c r="O55" s="20" t="s">
        <v>25</v>
      </c>
      <c r="P55" s="22"/>
      <c r="Q55" s="20" t="s">
        <v>18</v>
      </c>
      <c r="R55" s="24"/>
      <c r="S55" s="22"/>
      <c r="T55" s="23" t="s">
        <v>26</v>
      </c>
      <c r="U55" s="44"/>
    </row>
    <row r="56" spans="1:21" ht="12.75">
      <c r="A56" s="62"/>
      <c r="B56" s="62" t="s">
        <v>106</v>
      </c>
      <c r="C56" s="62" t="s">
        <v>104</v>
      </c>
      <c r="D56" s="34" t="s">
        <v>107</v>
      </c>
      <c r="E56" s="63" t="s">
        <v>141</v>
      </c>
      <c r="F56" s="27">
        <v>902</v>
      </c>
      <c r="G56" s="64" t="s">
        <v>240</v>
      </c>
      <c r="H56" s="27">
        <v>806</v>
      </c>
      <c r="I56" s="64" t="s">
        <v>272</v>
      </c>
      <c r="J56" s="27">
        <v>600</v>
      </c>
      <c r="K56" s="64" t="s">
        <v>282</v>
      </c>
      <c r="L56" s="27">
        <v>889</v>
      </c>
      <c r="M56" s="64" t="s">
        <v>380</v>
      </c>
      <c r="N56" s="27">
        <v>753</v>
      </c>
      <c r="O56" s="62" t="s">
        <v>437</v>
      </c>
      <c r="P56" s="27">
        <v>578</v>
      </c>
      <c r="Q56" s="63" t="s">
        <v>484</v>
      </c>
      <c r="R56" s="65">
        <v>141.98</v>
      </c>
      <c r="S56" s="27">
        <v>797</v>
      </c>
      <c r="T56" s="66">
        <v>5325</v>
      </c>
      <c r="U56" s="61"/>
    </row>
    <row r="57" spans="1:21" ht="12.75">
      <c r="A57" s="67"/>
      <c r="B57" s="67" t="s">
        <v>121</v>
      </c>
      <c r="C57" s="67" t="s">
        <v>104</v>
      </c>
      <c r="D57" s="34" t="s">
        <v>107</v>
      </c>
      <c r="E57" s="62" t="s">
        <v>147</v>
      </c>
      <c r="F57" s="27">
        <v>744</v>
      </c>
      <c r="G57" s="62" t="s">
        <v>237</v>
      </c>
      <c r="H57" s="27">
        <v>599</v>
      </c>
      <c r="I57" s="62" t="s">
        <v>261</v>
      </c>
      <c r="J57" s="27">
        <v>577</v>
      </c>
      <c r="K57" s="62" t="s">
        <v>285</v>
      </c>
      <c r="L57" s="27">
        <v>710</v>
      </c>
      <c r="M57" s="62" t="s">
        <v>381</v>
      </c>
      <c r="N57" s="27">
        <v>654</v>
      </c>
      <c r="O57" s="62" t="s">
        <v>435</v>
      </c>
      <c r="P57" s="27">
        <v>529</v>
      </c>
      <c r="Q57" s="62" t="s">
        <v>487</v>
      </c>
      <c r="R57" s="62">
        <v>146.84</v>
      </c>
      <c r="S57" s="27">
        <v>733</v>
      </c>
      <c r="T57" s="62">
        <v>4546</v>
      </c>
      <c r="U57" s="44"/>
    </row>
    <row r="58" spans="1:21" ht="12.75">
      <c r="A58" s="62"/>
      <c r="B58" s="62" t="s">
        <v>130</v>
      </c>
      <c r="C58" s="62" t="s">
        <v>119</v>
      </c>
      <c r="D58" s="34" t="s">
        <v>107</v>
      </c>
      <c r="E58" s="62" t="s">
        <v>154</v>
      </c>
      <c r="F58" s="27">
        <v>552</v>
      </c>
      <c r="G58" s="62" t="s">
        <v>236</v>
      </c>
      <c r="H58" s="27">
        <v>666</v>
      </c>
      <c r="I58" s="62" t="s">
        <v>259</v>
      </c>
      <c r="J58" s="27">
        <v>467</v>
      </c>
      <c r="K58" s="62" t="s">
        <v>293</v>
      </c>
      <c r="L58" s="27">
        <v>610</v>
      </c>
      <c r="M58" s="62" t="s">
        <v>384</v>
      </c>
      <c r="N58" s="27">
        <v>617</v>
      </c>
      <c r="O58" s="62" t="s">
        <v>292</v>
      </c>
      <c r="P58" s="27">
        <v>511</v>
      </c>
      <c r="Q58" s="62" t="s">
        <v>491</v>
      </c>
      <c r="R58" s="62">
        <v>154.48</v>
      </c>
      <c r="S58" s="27">
        <v>638</v>
      </c>
      <c r="T58" s="62">
        <v>4061</v>
      </c>
      <c r="U58" s="44"/>
    </row>
    <row r="59" spans="1:20" ht="12.75">
      <c r="A59" s="10"/>
      <c r="B59" s="10"/>
      <c r="C59" s="10"/>
      <c r="D59" s="50"/>
      <c r="E59" s="10"/>
      <c r="F59" s="52"/>
      <c r="G59" s="10"/>
      <c r="H59" s="52"/>
      <c r="I59" s="10"/>
      <c r="J59" s="52"/>
      <c r="K59" s="10"/>
      <c r="L59" s="52"/>
      <c r="M59" s="10"/>
      <c r="N59" s="52"/>
      <c r="O59" s="10"/>
      <c r="P59" s="52"/>
      <c r="Q59" s="10"/>
      <c r="R59" s="10"/>
      <c r="S59" s="52"/>
      <c r="T59" s="10"/>
    </row>
    <row r="60" spans="1:20" ht="12.75">
      <c r="A60" s="49"/>
      <c r="B60" s="9" t="s">
        <v>501</v>
      </c>
      <c r="C60" s="10"/>
      <c r="D60" s="74">
        <v>9037</v>
      </c>
      <c r="E60" s="54"/>
      <c r="F60" s="52"/>
      <c r="G60" s="51"/>
      <c r="H60" s="52"/>
      <c r="I60" s="51"/>
      <c r="J60" s="52"/>
      <c r="K60" s="51"/>
      <c r="L60" s="52"/>
      <c r="M60" s="51"/>
      <c r="N60" s="52"/>
      <c r="O60" s="10"/>
      <c r="P60" s="52"/>
      <c r="Q60" s="54"/>
      <c r="R60" s="11"/>
      <c r="S60" s="52"/>
      <c r="T60" s="55"/>
    </row>
    <row r="61" spans="1:21" ht="12.75">
      <c r="A61" s="68"/>
      <c r="B61" s="68" t="s">
        <v>118</v>
      </c>
      <c r="C61" s="68" t="s">
        <v>119</v>
      </c>
      <c r="D61" s="34" t="s">
        <v>120</v>
      </c>
      <c r="E61" s="62" t="s">
        <v>146</v>
      </c>
      <c r="F61" s="27">
        <v>563</v>
      </c>
      <c r="G61" s="62" t="s">
        <v>233</v>
      </c>
      <c r="H61" s="27">
        <v>534</v>
      </c>
      <c r="I61" s="62" t="s">
        <v>221</v>
      </c>
      <c r="J61" s="27">
        <v>329</v>
      </c>
      <c r="K61" s="62" t="s">
        <v>291</v>
      </c>
      <c r="L61" s="27">
        <v>561</v>
      </c>
      <c r="M61" s="62" t="s">
        <v>378</v>
      </c>
      <c r="N61" s="27">
        <v>565</v>
      </c>
      <c r="O61" s="62" t="s">
        <v>434</v>
      </c>
      <c r="P61" s="27">
        <v>316</v>
      </c>
      <c r="Q61" s="62" t="s">
        <v>496</v>
      </c>
      <c r="R61" s="62">
        <v>174.19</v>
      </c>
      <c r="S61" s="27">
        <v>421</v>
      </c>
      <c r="T61" s="62">
        <v>3289</v>
      </c>
      <c r="U61" s="44"/>
    </row>
    <row r="62" spans="1:21" ht="12.75">
      <c r="A62" s="62"/>
      <c r="B62" s="62" t="s">
        <v>134</v>
      </c>
      <c r="C62" s="62" t="s">
        <v>104</v>
      </c>
      <c r="D62" s="34" t="s">
        <v>120</v>
      </c>
      <c r="E62" s="62" t="s">
        <v>156</v>
      </c>
      <c r="F62" s="27">
        <v>497</v>
      </c>
      <c r="G62" s="62" t="s">
        <v>237</v>
      </c>
      <c r="H62" s="27">
        <v>599</v>
      </c>
      <c r="I62" s="62" t="s">
        <v>264</v>
      </c>
      <c r="J62" s="27">
        <v>344</v>
      </c>
      <c r="K62" s="62" t="s">
        <v>294</v>
      </c>
      <c r="L62" s="27">
        <v>467</v>
      </c>
      <c r="M62" s="62" t="s">
        <v>385</v>
      </c>
      <c r="N62" s="27">
        <v>438</v>
      </c>
      <c r="O62" s="62" t="s">
        <v>427</v>
      </c>
      <c r="P62" s="27">
        <v>246</v>
      </c>
      <c r="Q62" s="62" t="s">
        <v>498</v>
      </c>
      <c r="R62" s="62">
        <v>168.74</v>
      </c>
      <c r="S62" s="27">
        <v>477</v>
      </c>
      <c r="T62" s="62">
        <v>3068</v>
      </c>
      <c r="U62" s="44"/>
    </row>
    <row r="63" spans="1:21" ht="12.75">
      <c r="A63" s="62"/>
      <c r="B63" s="62" t="s">
        <v>137</v>
      </c>
      <c r="C63" s="62" t="s">
        <v>104</v>
      </c>
      <c r="D63" s="34" t="s">
        <v>120</v>
      </c>
      <c r="E63" s="62" t="s">
        <v>152</v>
      </c>
      <c r="F63" s="27">
        <v>389</v>
      </c>
      <c r="G63" s="62" t="s">
        <v>235</v>
      </c>
      <c r="H63" s="27">
        <v>470</v>
      </c>
      <c r="I63" s="62" t="s">
        <v>270</v>
      </c>
      <c r="J63" s="27">
        <v>320</v>
      </c>
      <c r="K63" s="62" t="s">
        <v>292</v>
      </c>
      <c r="L63" s="27">
        <v>362</v>
      </c>
      <c r="M63" s="62" t="s">
        <v>383</v>
      </c>
      <c r="N63" s="27">
        <v>379</v>
      </c>
      <c r="O63" s="62" t="s">
        <v>433</v>
      </c>
      <c r="P63" s="27">
        <v>301</v>
      </c>
      <c r="Q63" s="62" t="s">
        <v>499</v>
      </c>
      <c r="R63" s="62">
        <v>170.47</v>
      </c>
      <c r="S63" s="27">
        <v>459</v>
      </c>
      <c r="T63" s="62">
        <v>2680</v>
      </c>
      <c r="U63" s="44"/>
    </row>
    <row r="65" ht="12.75">
      <c r="B65" s="10" t="s">
        <v>528</v>
      </c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&amp;CNŐI HÉTPRÓBA FELNŐTT , JUNIOR ÉS IFJÚSÁGI ORSZÁGOS BAJNOKSÁG
BUDAPEST TÍZPRÓBA FÉRFI FELNŐTT, JUNIOR, ÉS NYOLCPRÓBA IFJÚSÁGI BAJNOKSÁGA
Budapest – UTE pálya, 2007. június 16-17
</oddHead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"/>
  <dimension ref="A2:U7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.125" style="3" customWidth="1"/>
    <col min="2" max="2" width="20.125" style="3" customWidth="1"/>
    <col min="3" max="3" width="6.00390625" style="3" bestFit="1" customWidth="1"/>
    <col min="4" max="4" width="15.125" style="36" customWidth="1"/>
    <col min="5" max="5" width="6.875" style="43" customWidth="1"/>
    <col min="6" max="6" width="5.375" style="31" bestFit="1" customWidth="1"/>
    <col min="7" max="7" width="5.375" style="40" bestFit="1" customWidth="1"/>
    <col min="8" max="8" width="5.125" style="31" customWidth="1"/>
    <col min="9" max="9" width="6.00390625" style="3" customWidth="1"/>
    <col min="10" max="10" width="4.75390625" style="31" customWidth="1"/>
    <col min="11" max="11" width="6.25390625" style="3" bestFit="1" customWidth="1"/>
    <col min="12" max="12" width="4.00390625" style="31" customWidth="1"/>
    <col min="13" max="13" width="6.25390625" style="3" customWidth="1"/>
    <col min="14" max="14" width="5.25390625" style="31" customWidth="1"/>
    <col min="15" max="15" width="7.00390625" style="3" customWidth="1"/>
    <col min="16" max="16" width="4.125" style="31" bestFit="1" customWidth="1"/>
    <col min="17" max="17" width="7.25390625" style="3" bestFit="1" customWidth="1"/>
    <col min="18" max="18" width="7.25390625" style="3" hidden="1" customWidth="1"/>
    <col min="19" max="19" width="5.00390625" style="31" bestFit="1" customWidth="1"/>
    <col min="20" max="20" width="8.625" style="3" customWidth="1"/>
    <col min="21" max="16384" width="9.125" style="3" customWidth="1"/>
  </cols>
  <sheetData>
    <row r="2" spans="1:20" ht="12.75">
      <c r="A2" s="13"/>
      <c r="B2" s="14" t="s">
        <v>181</v>
      </c>
      <c r="C2" s="15"/>
      <c r="D2" s="32"/>
      <c r="E2" s="41"/>
      <c r="F2" s="17"/>
      <c r="G2" s="38"/>
      <c r="H2" s="17"/>
      <c r="I2" s="16"/>
      <c r="J2" s="17"/>
      <c r="K2" s="16"/>
      <c r="L2" s="17"/>
      <c r="M2" s="16"/>
      <c r="N2" s="17"/>
      <c r="O2" s="16"/>
      <c r="P2" s="17"/>
      <c r="Q2" s="16"/>
      <c r="R2" s="16"/>
      <c r="S2" s="17"/>
      <c r="T2" s="18"/>
    </row>
    <row r="3" spans="1:20" ht="12.75">
      <c r="A3" s="19"/>
      <c r="B3" s="20"/>
      <c r="C3" s="21"/>
      <c r="D3" s="33"/>
      <c r="E3" s="19" t="s">
        <v>19</v>
      </c>
      <c r="F3" s="22"/>
      <c r="G3" s="23" t="s">
        <v>21</v>
      </c>
      <c r="H3" s="22"/>
      <c r="I3" s="20" t="s">
        <v>36</v>
      </c>
      <c r="J3" s="22"/>
      <c r="K3" s="20" t="s">
        <v>4</v>
      </c>
      <c r="L3" s="22"/>
      <c r="M3" s="20" t="s">
        <v>20</v>
      </c>
      <c r="N3" s="22"/>
      <c r="O3" s="20" t="s">
        <v>25</v>
      </c>
      <c r="P3" s="22"/>
      <c r="Q3" s="20" t="s">
        <v>18</v>
      </c>
      <c r="R3" s="24"/>
      <c r="S3" s="22"/>
      <c r="T3" s="23" t="s">
        <v>26</v>
      </c>
    </row>
    <row r="4" spans="1:20" ht="12.75">
      <c r="A4" s="19" t="s">
        <v>306</v>
      </c>
      <c r="B4" s="7" t="s">
        <v>159</v>
      </c>
      <c r="C4" s="7">
        <v>91</v>
      </c>
      <c r="D4" s="34" t="s">
        <v>73</v>
      </c>
      <c r="E4" s="28" t="s">
        <v>183</v>
      </c>
      <c r="F4" s="27">
        <f>IF(E4="",0,ROUNDDOWN((POWER((Konst!$C$25-$E4),Konst!$D$25))*Konst!$B$25,0))</f>
        <v>846</v>
      </c>
      <c r="G4" s="42">
        <v>1.69</v>
      </c>
      <c r="H4" s="27">
        <f>IF(G4="",0,ROUNDDOWN((POWER((($G4*100)-Konst!$C$26),Konst!$D$26))*Konst!$B$26,0))</f>
        <v>842</v>
      </c>
      <c r="I4" s="42">
        <v>9.73</v>
      </c>
      <c r="J4" s="27">
        <f>IF(I4="",0,ROUNDDOWN((POWER(($I4-Konst!$C$28),Konst!$D$28))*Konst!$B$28,0))</f>
        <v>512</v>
      </c>
      <c r="K4" s="42">
        <v>25.91</v>
      </c>
      <c r="L4" s="27">
        <f>IF(K4="",0,ROUNDDOWN((POWER((Konst!$C$23-$K4),Konst!$D$23))*Konst!$B$23,0))</f>
        <v>805</v>
      </c>
      <c r="M4" s="28" t="s">
        <v>364</v>
      </c>
      <c r="N4" s="27">
        <f>IF(M4="",0,ROUNDDOWN((POWER((($M4*100)-Konst!$C$27),Konst!$D$27))*Konst!$B$27,0))</f>
        <v>674</v>
      </c>
      <c r="O4" s="28" t="s">
        <v>397</v>
      </c>
      <c r="P4" s="27">
        <f>IF(O4="",0,ROUNDDOWN((POWER(($O4-Konst!$C$29),Konst!$D$29))*Konst!$B$29,0))</f>
        <v>489</v>
      </c>
      <c r="Q4" s="25" t="s">
        <v>441</v>
      </c>
      <c r="R4" s="8">
        <f aca="true" t="shared" si="0" ref="R4:R31">VALUE(60*MID(Q4,1,1))+VALUE(MID(Q4,3,2))+VALUE(MID(Q4,6,2)/100)</f>
        <v>150.08</v>
      </c>
      <c r="S4" s="27">
        <f>IF(Q4="",0,ROUNDDOWN((POWER((Konst!$C$24-$R4),Konst!$D$24))*Konst!$B$24,0))</f>
        <v>692</v>
      </c>
      <c r="T4" s="29">
        <f aca="true" t="shared" si="1" ref="T4:T31">SUM(F4,H4,J4,L4,N4,P4,S4)</f>
        <v>4860</v>
      </c>
    </row>
    <row r="5" spans="1:21" ht="12.75">
      <c r="A5" s="19" t="s">
        <v>307</v>
      </c>
      <c r="B5" s="7" t="s">
        <v>166</v>
      </c>
      <c r="C5" s="7">
        <v>91</v>
      </c>
      <c r="D5" s="34" t="s">
        <v>107</v>
      </c>
      <c r="E5" s="28" t="s">
        <v>187</v>
      </c>
      <c r="F5" s="27">
        <f>IF(E5="",0,ROUNDDOWN((POWER((Konst!$C$25-$E5),Konst!$D$25))*Konst!$B$25,0))</f>
        <v>724</v>
      </c>
      <c r="G5" s="42">
        <v>1.72</v>
      </c>
      <c r="H5" s="27">
        <f>IF(G5="",0,ROUNDDOWN((POWER((($G5*100)-Konst!$C$26),Konst!$D$26))*Konst!$B$26,0))</f>
        <v>879</v>
      </c>
      <c r="I5" s="42">
        <v>8.52</v>
      </c>
      <c r="J5" s="27">
        <f>IF(I5="",0,ROUNDDOWN((POWER(($I5-Konst!$C$28),Konst!$D$28))*Konst!$B$28,0))</f>
        <v>433</v>
      </c>
      <c r="K5" s="42">
        <v>27.45</v>
      </c>
      <c r="L5" s="27">
        <f>IF(K5="",0,ROUNDDOWN((POWER((Konst!$C$23-$K5),Konst!$D$23))*Konst!$B$23,0))</f>
        <v>675</v>
      </c>
      <c r="M5" s="28" t="s">
        <v>363</v>
      </c>
      <c r="N5" s="27">
        <f>IF(M5="",0,ROUNDDOWN((POWER((($M5*100)-Konst!$C$27),Konst!$D$27))*Konst!$B$27,0))</f>
        <v>634</v>
      </c>
      <c r="O5" s="28" t="s">
        <v>403</v>
      </c>
      <c r="P5" s="27">
        <f>IF(O5="",0,ROUNDDOWN((POWER(($O5-Konst!$C$29),Konst!$D$29))*Konst!$B$29,0))</f>
        <v>429</v>
      </c>
      <c r="Q5" s="25" t="s">
        <v>442</v>
      </c>
      <c r="R5" s="8">
        <f t="shared" si="0"/>
        <v>145.44</v>
      </c>
      <c r="S5" s="27">
        <f>IF(Q5="",0,ROUNDDOWN((POWER((Konst!$C$24-$R5),Konst!$D$24))*Konst!$B$24,0))</f>
        <v>751</v>
      </c>
      <c r="T5" s="29">
        <f t="shared" si="1"/>
        <v>4525</v>
      </c>
      <c r="U5" s="48">
        <f>SUM(T5:T7)</f>
        <v>13353</v>
      </c>
    </row>
    <row r="6" spans="1:20" ht="12.75">
      <c r="A6" s="19" t="s">
        <v>308</v>
      </c>
      <c r="B6" s="7" t="s">
        <v>160</v>
      </c>
      <c r="C6" s="7">
        <v>91</v>
      </c>
      <c r="D6" s="34" t="s">
        <v>124</v>
      </c>
      <c r="E6" s="28" t="s">
        <v>184</v>
      </c>
      <c r="F6" s="27">
        <f>IF(E6="",0,ROUNDDOWN((POWER((Konst!$C$25-$E6),Konst!$D$25))*Konst!$B$25,0))</f>
        <v>736</v>
      </c>
      <c r="G6" s="42">
        <v>1.63</v>
      </c>
      <c r="H6" s="27">
        <f>IF(G6="",0,ROUNDDOWN((POWER((($G6*100)-Konst!$C$26),Konst!$D$26))*Konst!$B$26,0))</f>
        <v>771</v>
      </c>
      <c r="I6" s="42">
        <v>10.27</v>
      </c>
      <c r="J6" s="27">
        <f>IF(I6="",0,ROUNDDOWN((POWER(($I6-Konst!$C$28),Konst!$D$28))*Konst!$B$28,0))</f>
        <v>547</v>
      </c>
      <c r="K6" s="42">
        <v>28</v>
      </c>
      <c r="L6" s="27">
        <f>IF(K6="",0,ROUNDDOWN((POWER((Konst!$C$23-$K6),Konst!$D$23))*Konst!$B$23,0))</f>
        <v>631</v>
      </c>
      <c r="M6" s="28" t="s">
        <v>362</v>
      </c>
      <c r="N6" s="27">
        <f>IF(M6="",0,ROUNDDOWN((POWER((($M6*100)-Konst!$C$27),Konst!$D$27))*Konst!$B$27,0))</f>
        <v>548</v>
      </c>
      <c r="O6" s="28" t="s">
        <v>406</v>
      </c>
      <c r="P6" s="27">
        <f>IF(O6="",0,ROUNDDOWN((POWER(($O6-Konst!$C$29),Konst!$D$29))*Konst!$B$29,0))</f>
        <v>578</v>
      </c>
      <c r="Q6" s="25" t="s">
        <v>444</v>
      </c>
      <c r="R6" s="8">
        <f t="shared" si="0"/>
        <v>151.9</v>
      </c>
      <c r="S6" s="27">
        <f>IF(Q6="",0,ROUNDDOWN((POWER((Konst!$C$24-$R6),Konst!$D$24))*Konst!$B$24,0))</f>
        <v>669</v>
      </c>
      <c r="T6" s="29">
        <f t="shared" si="1"/>
        <v>4480</v>
      </c>
    </row>
    <row r="7" spans="1:21" ht="12.75">
      <c r="A7" s="19" t="s">
        <v>309</v>
      </c>
      <c r="B7" s="7" t="s">
        <v>172</v>
      </c>
      <c r="C7" s="7">
        <v>91</v>
      </c>
      <c r="D7" s="34" t="s">
        <v>162</v>
      </c>
      <c r="E7" s="28" t="s">
        <v>192</v>
      </c>
      <c r="F7" s="27">
        <f>IF(E7="",0,ROUNDDOWN((POWER((Konst!$C$25-$E7),Konst!$D$25))*Konst!$B$25,0))</f>
        <v>670</v>
      </c>
      <c r="G7" s="42">
        <v>1.63</v>
      </c>
      <c r="H7" s="27">
        <f>IF(G7="",0,ROUNDDOWN((POWER((($G7*100)-Konst!$C$26),Konst!$D$26))*Konst!$B$26,0))</f>
        <v>771</v>
      </c>
      <c r="I7" s="42">
        <v>9.73</v>
      </c>
      <c r="J7" s="27">
        <f>IF(I7="",0,ROUNDDOWN((POWER(($I7-Konst!$C$28),Konst!$D$28))*Konst!$B$28,0))</f>
        <v>512</v>
      </c>
      <c r="K7" s="42">
        <v>26.99</v>
      </c>
      <c r="L7" s="27">
        <f>IF(K7="",0,ROUNDDOWN((POWER((Konst!$C$23-$K7),Konst!$D$23))*Konst!$B$23,0))</f>
        <v>713</v>
      </c>
      <c r="M7" s="28" t="s">
        <v>361</v>
      </c>
      <c r="N7" s="27">
        <f>IF(M7="",0,ROUNDDOWN((POWER((($M7*100)-Konst!$C$27),Konst!$D$27))*Konst!$B$27,0))</f>
        <v>697</v>
      </c>
      <c r="O7" s="28" t="s">
        <v>398</v>
      </c>
      <c r="P7" s="27">
        <f>IF(O7="",0,ROUNDDOWN((POWER(($O7-Konst!$C$29),Konst!$D$29))*Konst!$B$29,0))</f>
        <v>439</v>
      </c>
      <c r="Q7" s="25" t="s">
        <v>447</v>
      </c>
      <c r="R7" s="8">
        <f t="shared" si="0"/>
        <v>162.36</v>
      </c>
      <c r="S7" s="27">
        <f>IF(Q7="",0,ROUNDDOWN((POWER((Konst!$C$24-$R7),Konst!$D$24))*Konst!$B$24,0))</f>
        <v>546</v>
      </c>
      <c r="T7" s="29">
        <f t="shared" si="1"/>
        <v>4348</v>
      </c>
      <c r="U7" s="48">
        <f>SUM(T7:T9)</f>
        <v>12817</v>
      </c>
    </row>
    <row r="8" spans="1:20" ht="12.75">
      <c r="A8" s="19" t="s">
        <v>310</v>
      </c>
      <c r="B8" s="7" t="s">
        <v>165</v>
      </c>
      <c r="C8" s="7">
        <v>91</v>
      </c>
      <c r="D8" s="34" t="s">
        <v>107</v>
      </c>
      <c r="E8" s="28" t="s">
        <v>140</v>
      </c>
      <c r="F8" s="27">
        <f>IF(E8="",0,ROUNDDOWN((POWER((Konst!$C$25-$E8),Konst!$D$25))*Konst!$B$25,0))</f>
        <v>787</v>
      </c>
      <c r="G8" s="42">
        <v>1.57</v>
      </c>
      <c r="H8" s="27">
        <f>IF(G8="",0,ROUNDDOWN((POWER((($G8*100)-Konst!$C$26),Konst!$D$26))*Konst!$B$26,0))</f>
        <v>701</v>
      </c>
      <c r="I8" s="42">
        <v>8.34</v>
      </c>
      <c r="J8" s="27">
        <f>IF(I8="",0,ROUNDDOWN((POWER(($I8-Konst!$C$28),Konst!$D$28))*Konst!$B$28,0))</f>
        <v>421</v>
      </c>
      <c r="K8" s="42">
        <v>26.85</v>
      </c>
      <c r="L8" s="27">
        <f>IF(K8="",0,ROUNDDOWN((POWER((Konst!$C$23-$K8),Konst!$D$23))*Konst!$B$23,0))</f>
        <v>724</v>
      </c>
      <c r="M8" s="28" t="s">
        <v>360</v>
      </c>
      <c r="N8" s="27">
        <f>IF(M8="",0,ROUNDDOWN((POWER((($M8*100)-Konst!$C$27),Konst!$D$27))*Konst!$B$27,0))</f>
        <v>631</v>
      </c>
      <c r="O8" s="28" t="s">
        <v>407</v>
      </c>
      <c r="P8" s="27">
        <f>IF(O8="",0,ROUNDDOWN((POWER(($O8-Konst!$C$29),Konst!$D$29))*Konst!$B$29,0))</f>
        <v>502</v>
      </c>
      <c r="Q8" s="25" t="s">
        <v>443</v>
      </c>
      <c r="R8" s="8">
        <f t="shared" si="0"/>
        <v>163.6</v>
      </c>
      <c r="S8" s="27">
        <f>IF(Q8="",0,ROUNDDOWN((POWER((Konst!$C$24-$R8),Konst!$D$24))*Konst!$B$24,0))</f>
        <v>532</v>
      </c>
      <c r="T8" s="29">
        <f t="shared" si="1"/>
        <v>4298</v>
      </c>
    </row>
    <row r="9" spans="1:20" ht="12.75">
      <c r="A9" s="19" t="s">
        <v>311</v>
      </c>
      <c r="B9" s="7" t="s">
        <v>161</v>
      </c>
      <c r="C9" s="7">
        <v>90</v>
      </c>
      <c r="D9" s="34" t="s">
        <v>162</v>
      </c>
      <c r="E9" s="28" t="s">
        <v>185</v>
      </c>
      <c r="F9" s="27">
        <f>IF(E9="",0,ROUNDDOWN((POWER((Konst!$C$25-$E9),Konst!$D$25))*Konst!$B$25,0))</f>
        <v>827</v>
      </c>
      <c r="G9" s="42">
        <v>1.51</v>
      </c>
      <c r="H9" s="27">
        <f>IF(G9="",0,ROUNDDOWN((POWER((($G9*100)-Konst!$C$26),Konst!$D$26))*Konst!$B$26,0))</f>
        <v>632</v>
      </c>
      <c r="I9" s="42">
        <v>10.22</v>
      </c>
      <c r="J9" s="27">
        <f>IF(I9="",0,ROUNDDOWN((POWER(($I9-Konst!$C$28),Konst!$D$28))*Konst!$B$28,0))</f>
        <v>544</v>
      </c>
      <c r="K9" s="42">
        <v>27.16</v>
      </c>
      <c r="L9" s="27">
        <f>IF(K9="",0,ROUNDDOWN((POWER((Konst!$C$23-$K9),Konst!$D$23))*Konst!$B$23,0))</f>
        <v>699</v>
      </c>
      <c r="M9" s="28" t="s">
        <v>352</v>
      </c>
      <c r="N9" s="27">
        <f>IF(M9="",0,ROUNDDOWN((POWER((($M9*100)-Konst!$C$27),Konst!$D$27))*Konst!$B$27,0))</f>
        <v>576</v>
      </c>
      <c r="O9" s="28" t="s">
        <v>396</v>
      </c>
      <c r="P9" s="27">
        <f>IF(O9="",0,ROUNDDOWN((POWER(($O9-Konst!$C$29),Konst!$D$29))*Konst!$B$29,0))</f>
        <v>394</v>
      </c>
      <c r="Q9" s="25" t="s">
        <v>445</v>
      </c>
      <c r="R9" s="8">
        <f t="shared" si="0"/>
        <v>166.61</v>
      </c>
      <c r="S9" s="27">
        <f>IF(Q9="",0,ROUNDDOWN((POWER((Konst!$C$24-$R9),Konst!$D$24))*Konst!$B$24,0))</f>
        <v>499</v>
      </c>
      <c r="T9" s="29">
        <f t="shared" si="1"/>
        <v>4171</v>
      </c>
    </row>
    <row r="10" spans="1:20" ht="12.75">
      <c r="A10" s="19" t="s">
        <v>312</v>
      </c>
      <c r="B10" s="7" t="s">
        <v>176</v>
      </c>
      <c r="C10" s="7">
        <v>91</v>
      </c>
      <c r="D10" s="34" t="s">
        <v>162</v>
      </c>
      <c r="E10" s="28" t="s">
        <v>196</v>
      </c>
      <c r="F10" s="27">
        <f>IF(E10="",0,ROUNDDOWN((POWER((Konst!$C$25-$E10),Konst!$D$25))*Konst!$B$25,0))</f>
        <v>641</v>
      </c>
      <c r="G10" s="42">
        <v>1.54</v>
      </c>
      <c r="H10" s="27">
        <f>IF(G10="",0,ROUNDDOWN((POWER((($G10*100)-Konst!$C$26),Konst!$D$26))*Konst!$B$26,0))</f>
        <v>666</v>
      </c>
      <c r="I10" s="42">
        <v>8.93</v>
      </c>
      <c r="J10" s="27">
        <f>IF(I10="",0,ROUNDDOWN((POWER(($I10-Konst!$C$28),Konst!$D$28))*Konst!$B$28,0))</f>
        <v>460</v>
      </c>
      <c r="K10" s="42">
        <v>27.24</v>
      </c>
      <c r="L10" s="27">
        <f>IF(K10="",0,ROUNDDOWN((POWER((Konst!$C$23-$K10),Konst!$D$23))*Konst!$B$23,0))</f>
        <v>692</v>
      </c>
      <c r="M10" s="28" t="s">
        <v>358</v>
      </c>
      <c r="N10" s="27">
        <f>IF(M10="",0,ROUNDDOWN((POWER((($M10*100)-Konst!$C$27),Konst!$D$27))*Konst!$B$27,0))</f>
        <v>551</v>
      </c>
      <c r="O10" s="28" t="s">
        <v>404</v>
      </c>
      <c r="P10" s="27">
        <f>IF(O10="",0,ROUNDDOWN((POWER(($O10-Konst!$C$29),Konst!$D$29))*Konst!$B$29,0))</f>
        <v>437</v>
      </c>
      <c r="Q10" s="25" t="s">
        <v>446</v>
      </c>
      <c r="R10" s="8">
        <f t="shared" si="0"/>
        <v>151.13</v>
      </c>
      <c r="S10" s="27">
        <f>IF(Q10="",0,ROUNDDOWN((POWER((Konst!$C$24-$R10),Konst!$D$24))*Konst!$B$24,0))</f>
        <v>679</v>
      </c>
      <c r="T10" s="29">
        <f t="shared" si="1"/>
        <v>4126</v>
      </c>
    </row>
    <row r="11" spans="1:20" ht="12.75">
      <c r="A11" s="19" t="s">
        <v>313</v>
      </c>
      <c r="B11" s="7" t="s">
        <v>174</v>
      </c>
      <c r="C11" s="7">
        <v>91</v>
      </c>
      <c r="D11" s="34" t="s">
        <v>43</v>
      </c>
      <c r="E11" s="28" t="s">
        <v>194</v>
      </c>
      <c r="F11" s="27">
        <f>IF(E11="",0,ROUNDDOWN((POWER((Konst!$C$25-$E11),Konst!$D$25))*Konst!$B$25,0))</f>
        <v>598</v>
      </c>
      <c r="G11" s="42">
        <v>1.54</v>
      </c>
      <c r="H11" s="27">
        <f>IF(G11="",0,ROUNDDOWN((POWER((($G11*100)-Konst!$C$26),Konst!$D$26))*Konst!$B$26,0))</f>
        <v>666</v>
      </c>
      <c r="I11" s="42">
        <v>9.73</v>
      </c>
      <c r="J11" s="27">
        <f>IF(I11="",0,ROUNDDOWN((POWER(($I11-Konst!$C$28),Konst!$D$28))*Konst!$B$28,0))</f>
        <v>512</v>
      </c>
      <c r="K11" s="42">
        <v>28.14</v>
      </c>
      <c r="L11" s="27">
        <f>IF(K11="",0,ROUNDDOWN((POWER((Konst!$C$23-$K11),Konst!$D$23))*Konst!$B$23,0))</f>
        <v>620</v>
      </c>
      <c r="M11" s="28" t="s">
        <v>354</v>
      </c>
      <c r="N11" s="27">
        <f>IF(M11="",0,ROUNDDOWN((POWER((($M11*100)-Konst!$C$27),Konst!$D$27))*Konst!$B$27,0))</f>
        <v>530</v>
      </c>
      <c r="O11" s="28" t="s">
        <v>389</v>
      </c>
      <c r="P11" s="27">
        <f>IF(O11="",0,ROUNDDOWN((POWER(($O11-Konst!$C$29),Konst!$D$29))*Konst!$B$29,0))</f>
        <v>486</v>
      </c>
      <c r="Q11" s="25" t="s">
        <v>451</v>
      </c>
      <c r="R11" s="8">
        <f t="shared" si="0"/>
        <v>154.31</v>
      </c>
      <c r="S11" s="27">
        <f>IF(Q11="",0,ROUNDDOWN((POWER((Konst!$C$24-$R11),Konst!$D$24))*Konst!$B$24,0))</f>
        <v>640</v>
      </c>
      <c r="T11" s="29">
        <f t="shared" si="1"/>
        <v>4052</v>
      </c>
    </row>
    <row r="12" spans="1:20" ht="12.75">
      <c r="A12" s="19" t="s">
        <v>314</v>
      </c>
      <c r="B12" s="7" t="s">
        <v>173</v>
      </c>
      <c r="C12" s="7">
        <v>90</v>
      </c>
      <c r="D12" s="34" t="s">
        <v>107</v>
      </c>
      <c r="E12" s="28" t="s">
        <v>193</v>
      </c>
      <c r="F12" s="27">
        <f>IF(E12="",0,ROUNDDOWN((POWER((Konst!$C$25-$E12),Konst!$D$25))*Konst!$B$25,0))</f>
        <v>640</v>
      </c>
      <c r="G12" s="42">
        <v>1.48</v>
      </c>
      <c r="H12" s="27">
        <f>IF(G12="",0,ROUNDDOWN((POWER((($G12*100)-Konst!$C$26),Konst!$D$26))*Konst!$B$26,0))</f>
        <v>599</v>
      </c>
      <c r="I12" s="42">
        <v>8.73</v>
      </c>
      <c r="J12" s="27">
        <f>IF(I12="",0,ROUNDDOWN((POWER(($I12-Konst!$C$28),Konst!$D$28))*Konst!$B$28,0))</f>
        <v>447</v>
      </c>
      <c r="K12" s="42">
        <v>26.9</v>
      </c>
      <c r="L12" s="27">
        <f>IF(K12="",0,ROUNDDOWN((POWER((Konst!$C$23-$K12),Konst!$D$23))*Konst!$B$23,0))</f>
        <v>720</v>
      </c>
      <c r="M12" s="28" t="s">
        <v>356</v>
      </c>
      <c r="N12" s="27">
        <f>IF(M12="",0,ROUNDDOWN((POWER((($M12*100)-Konst!$C$27),Konst!$D$27))*Konst!$B$27,0))</f>
        <v>506</v>
      </c>
      <c r="O12" s="28" t="s">
        <v>413</v>
      </c>
      <c r="P12" s="27">
        <f>IF(O12="",0,ROUNDDOWN((POWER(($O12-Konst!$C$29),Konst!$D$29))*Konst!$B$29,0))</f>
        <v>374</v>
      </c>
      <c r="Q12" s="25" t="s">
        <v>452</v>
      </c>
      <c r="R12" s="8">
        <f t="shared" si="0"/>
        <v>146.86</v>
      </c>
      <c r="S12" s="27">
        <f>IF(Q12="",0,ROUNDDOWN((POWER((Konst!$C$24-$R12),Konst!$D$24))*Konst!$B$24,0))</f>
        <v>733</v>
      </c>
      <c r="T12" s="29">
        <f t="shared" si="1"/>
        <v>4019</v>
      </c>
    </row>
    <row r="13" spans="1:20" ht="12.75">
      <c r="A13" s="19" t="s">
        <v>315</v>
      </c>
      <c r="B13" s="7" t="s">
        <v>158</v>
      </c>
      <c r="C13" s="7">
        <v>91</v>
      </c>
      <c r="D13" s="34" t="s">
        <v>78</v>
      </c>
      <c r="E13" s="28" t="s">
        <v>182</v>
      </c>
      <c r="F13" s="27">
        <f>IF(E13="",0,ROUNDDOWN((POWER((Konst!$C$25-$E13),Konst!$D$25))*Konst!$B$25,0))</f>
        <v>775</v>
      </c>
      <c r="G13" s="42">
        <v>1.45</v>
      </c>
      <c r="H13" s="27">
        <f>IF(G13="",0,ROUNDDOWN((POWER((($G13*100)-Konst!$C$26),Konst!$D$26))*Konst!$B$26,0))</f>
        <v>566</v>
      </c>
      <c r="I13" s="42">
        <v>10.41</v>
      </c>
      <c r="J13" s="27">
        <f>IF(I13="",0,ROUNDDOWN((POWER(($I13-Konst!$C$28),Konst!$D$28))*Konst!$B$28,0))</f>
        <v>556</v>
      </c>
      <c r="K13" s="42">
        <v>28.76</v>
      </c>
      <c r="L13" s="27">
        <f>IF(K13="",0,ROUNDDOWN((POWER((Konst!$C$23-$K13),Konst!$D$23))*Konst!$B$23,0))</f>
        <v>572</v>
      </c>
      <c r="M13" s="28" t="s">
        <v>359</v>
      </c>
      <c r="N13" s="27">
        <f>IF(M13="",0,ROUNDDOWN((POWER((($M13*100)-Konst!$C$27),Konst!$D$27))*Konst!$B$27,0))</f>
        <v>490</v>
      </c>
      <c r="O13" s="28" t="s">
        <v>388</v>
      </c>
      <c r="P13" s="27">
        <f>IF(O13="",0,ROUNDDOWN((POWER(($O13-Konst!$C$29),Konst!$D$29))*Konst!$B$29,0))</f>
        <v>563</v>
      </c>
      <c r="Q13" s="25" t="s">
        <v>448</v>
      </c>
      <c r="R13" s="8">
        <f t="shared" si="0"/>
        <v>174.5</v>
      </c>
      <c r="S13" s="27">
        <f>IF(Q13="",0,ROUNDDOWN((POWER((Konst!$C$24-$R13),Konst!$D$24))*Konst!$B$24,0))</f>
        <v>418</v>
      </c>
      <c r="T13" s="29">
        <f>SUM(F13,H13,J13,L13,N13,P13,S13)</f>
        <v>3940</v>
      </c>
    </row>
    <row r="14" spans="1:21" ht="12.75">
      <c r="A14" s="19" t="s">
        <v>316</v>
      </c>
      <c r="B14" s="7" t="s">
        <v>169</v>
      </c>
      <c r="C14" s="7">
        <v>91</v>
      </c>
      <c r="D14" s="34" t="s">
        <v>107</v>
      </c>
      <c r="E14" s="28" t="s">
        <v>190</v>
      </c>
      <c r="F14" s="27">
        <f>IF(E14="",0,ROUNDDOWN((POWER((Konst!$C$25-$E14),Konst!$D$25))*Konst!$B$25,0))</f>
        <v>630</v>
      </c>
      <c r="G14" s="42">
        <v>1.57</v>
      </c>
      <c r="H14" s="27">
        <f>IF(G14="",0,ROUNDDOWN((POWER((($G14*100)-Konst!$C$26),Konst!$D$26))*Konst!$B$26,0))</f>
        <v>701</v>
      </c>
      <c r="I14" s="42">
        <v>8.97</v>
      </c>
      <c r="J14" s="27">
        <f>IF(I14="",0,ROUNDDOWN((POWER(($I14-Konst!$C$28),Konst!$D$28))*Konst!$B$28,0))</f>
        <v>462</v>
      </c>
      <c r="K14" s="42">
        <v>27.94</v>
      </c>
      <c r="L14" s="27">
        <f>IF(K14="",0,ROUNDDOWN((POWER((Konst!$C$23-$K14),Konst!$D$23))*Konst!$B$23,0))</f>
        <v>636</v>
      </c>
      <c r="M14" s="28" t="s">
        <v>357</v>
      </c>
      <c r="N14" s="27">
        <f>IF(M14="",0,ROUNDDOWN((POWER((($M14*100)-Konst!$C$27),Konst!$D$27))*Konst!$B$27,0))</f>
        <v>598</v>
      </c>
      <c r="O14" s="28" t="s">
        <v>399</v>
      </c>
      <c r="P14" s="27">
        <f>IF(O14="",0,ROUNDDOWN((POWER(($O14-Konst!$C$29),Konst!$D$29))*Konst!$B$29,0))</f>
        <v>419</v>
      </c>
      <c r="Q14" s="25" t="s">
        <v>449</v>
      </c>
      <c r="R14" s="8">
        <f t="shared" si="0"/>
        <v>177.23</v>
      </c>
      <c r="S14" s="27">
        <f>IF(Q14="",0,ROUNDDOWN((POWER((Konst!$C$24-$R14),Konst!$D$24))*Konst!$B$24,0))</f>
        <v>391</v>
      </c>
      <c r="T14" s="29">
        <f t="shared" si="1"/>
        <v>3837</v>
      </c>
      <c r="U14" s="48">
        <f>SUM(T14:T16)</f>
        <v>11265</v>
      </c>
    </row>
    <row r="15" spans="1:20" s="37" customFormat="1" ht="12.75">
      <c r="A15" s="19" t="s">
        <v>317</v>
      </c>
      <c r="B15" s="7" t="s">
        <v>204</v>
      </c>
      <c r="C15" s="7">
        <v>90</v>
      </c>
      <c r="D15" s="34" t="s">
        <v>80</v>
      </c>
      <c r="E15" s="28" t="s">
        <v>194</v>
      </c>
      <c r="F15" s="27">
        <f>IF(E15="",0,ROUNDDOWN((POWER((Konst!$C$25-$E15),Konst!$D$25))*Konst!$B$25,0))</f>
        <v>598</v>
      </c>
      <c r="G15" s="42">
        <v>1.48</v>
      </c>
      <c r="H15" s="27">
        <f>IF(G15="",0,ROUNDDOWN((POWER((($G15*100)-Konst!$C$26),Konst!$D$26))*Konst!$B$26,0))</f>
        <v>599</v>
      </c>
      <c r="I15" s="42">
        <v>8.85</v>
      </c>
      <c r="J15" s="27">
        <f>IF(I15="",0,ROUNDDOWN((POWER(($I15-Konst!$C$28),Konst!$D$28))*Konst!$B$28,0))</f>
        <v>454</v>
      </c>
      <c r="K15" s="42">
        <v>26.53</v>
      </c>
      <c r="L15" s="27">
        <f>IF(K15="",0,ROUNDDOWN((POWER((Konst!$C$23-$K15),Konst!$D$23))*Konst!$B$23,0))</f>
        <v>751</v>
      </c>
      <c r="M15" s="28" t="s">
        <v>346</v>
      </c>
      <c r="N15" s="27">
        <f>IF(M15="",0,ROUNDDOWN((POWER((($M15*100)-Konst!$C$27),Konst!$D$27))*Konst!$B$27,0))</f>
        <v>474</v>
      </c>
      <c r="O15" s="28" t="s">
        <v>393</v>
      </c>
      <c r="P15" s="27">
        <f>IF(O15="",0,ROUNDDOWN((POWER(($O15-Konst!$C$29),Konst!$D$29))*Konst!$B$29,0))</f>
        <v>219</v>
      </c>
      <c r="Q15" s="25" t="s">
        <v>455</v>
      </c>
      <c r="R15" s="8">
        <f t="shared" si="0"/>
        <v>154.13</v>
      </c>
      <c r="S15" s="27">
        <f>IF(Q15="",0,ROUNDDOWN((POWER((Konst!$C$24-$R15),Konst!$D$24))*Konst!$B$24,0))</f>
        <v>642</v>
      </c>
      <c r="T15" s="29">
        <f t="shared" si="1"/>
        <v>3737</v>
      </c>
    </row>
    <row r="16" spans="1:21" ht="12.75">
      <c r="A16" s="19" t="s">
        <v>318</v>
      </c>
      <c r="B16" s="7" t="s">
        <v>175</v>
      </c>
      <c r="C16" s="7">
        <v>91</v>
      </c>
      <c r="D16" s="34" t="s">
        <v>171</v>
      </c>
      <c r="E16" s="28" t="s">
        <v>195</v>
      </c>
      <c r="F16" s="27">
        <f>IF(E16="",0,ROUNDDOWN((POWER((Konst!$C$25-$E16),Konst!$D$25))*Konst!$B$25,0))</f>
        <v>594</v>
      </c>
      <c r="G16" s="42">
        <v>1.42</v>
      </c>
      <c r="H16" s="27">
        <f>IF(G16="",0,ROUNDDOWN((POWER((($G16*100)-Konst!$C$26),Konst!$D$26))*Konst!$B$26,0))</f>
        <v>534</v>
      </c>
      <c r="I16" s="42">
        <v>8.99</v>
      </c>
      <c r="J16" s="27">
        <f>IF(I16="",0,ROUNDDOWN((POWER(($I16-Konst!$C$28),Konst!$D$28))*Konst!$B$28,0))</f>
        <v>464</v>
      </c>
      <c r="K16" s="42">
        <v>27.74</v>
      </c>
      <c r="L16" s="27">
        <f>IF(K16="",0,ROUNDDOWN((POWER((Konst!$C$23-$K16),Konst!$D$23))*Konst!$B$23,0))</f>
        <v>651</v>
      </c>
      <c r="M16" s="28" t="s">
        <v>355</v>
      </c>
      <c r="N16" s="27">
        <f>IF(M16="",0,ROUNDDOWN((POWER((($M16*100)-Konst!$C$27),Konst!$D$27))*Konst!$B$27,0))</f>
        <v>485</v>
      </c>
      <c r="O16" s="28" t="s">
        <v>387</v>
      </c>
      <c r="P16" s="27">
        <f>IF(O16="",0,ROUNDDOWN((POWER(($O16-Konst!$C$29),Konst!$D$29))*Konst!$B$29,0))</f>
        <v>398</v>
      </c>
      <c r="Q16" s="25" t="s">
        <v>453</v>
      </c>
      <c r="R16" s="8">
        <f t="shared" si="0"/>
        <v>160.69</v>
      </c>
      <c r="S16" s="27">
        <f>IF(Q16="",0,ROUNDDOWN((POWER((Konst!$C$24-$R16),Konst!$D$24))*Konst!$B$24,0))</f>
        <v>565</v>
      </c>
      <c r="T16" s="29">
        <f t="shared" si="1"/>
        <v>3691</v>
      </c>
      <c r="U16" s="48">
        <f>SUM(T16:T18)</f>
        <v>10836</v>
      </c>
    </row>
    <row r="17" spans="1:20" ht="12.75">
      <c r="A17" s="19" t="s">
        <v>319</v>
      </c>
      <c r="B17" s="7" t="s">
        <v>167</v>
      </c>
      <c r="C17" s="7">
        <v>90</v>
      </c>
      <c r="D17" s="34" t="s">
        <v>63</v>
      </c>
      <c r="E17" s="28" t="s">
        <v>188</v>
      </c>
      <c r="F17" s="27">
        <f>IF(E17="",0,ROUNDDOWN((POWER((Konst!$C$25-$E17),Konst!$D$25))*Konst!$B$25,0))</f>
        <v>628</v>
      </c>
      <c r="G17" s="42">
        <v>1.57</v>
      </c>
      <c r="H17" s="27">
        <f>IF(G17="",0,ROUNDDOWN((POWER((($G17*100)-Konst!$C$26),Konst!$D$26))*Konst!$B$26,0))</f>
        <v>701</v>
      </c>
      <c r="I17" s="42">
        <v>7</v>
      </c>
      <c r="J17" s="27">
        <f>IF(I17="",0,ROUNDDOWN((POWER(($I17-Konst!$C$28),Konst!$D$28))*Konst!$B$28,0))</f>
        <v>335</v>
      </c>
      <c r="K17" s="42">
        <v>28.7</v>
      </c>
      <c r="L17" s="27">
        <f>IF(K17="",0,ROUNDDOWN((POWER((Konst!$C$23-$K17),Konst!$D$23))*Konst!$B$23,0))</f>
        <v>577</v>
      </c>
      <c r="M17" s="28" t="s">
        <v>354</v>
      </c>
      <c r="N17" s="27">
        <f>IF(M17="",0,ROUNDDOWN((POWER((($M17*100)-Konst!$C$27),Konst!$D$27))*Konst!$B$27,0))</f>
        <v>530</v>
      </c>
      <c r="O17" s="28" t="s">
        <v>391</v>
      </c>
      <c r="P17" s="27">
        <f>IF(O17="",0,ROUNDDOWN((POWER(($O17-Konst!$C$29),Konst!$D$29))*Konst!$B$29,0))</f>
        <v>329</v>
      </c>
      <c r="Q17" s="25" t="s">
        <v>454</v>
      </c>
      <c r="R17" s="8">
        <f t="shared" si="0"/>
        <v>165.54</v>
      </c>
      <c r="S17" s="27">
        <f>IF(Q17="",0,ROUNDDOWN((POWER((Konst!$C$24-$R17),Konst!$D$24))*Konst!$B$24,0))</f>
        <v>511</v>
      </c>
      <c r="T17" s="29">
        <f t="shared" si="1"/>
        <v>3611</v>
      </c>
    </row>
    <row r="18" spans="1:20" ht="12.75">
      <c r="A18" s="19" t="s">
        <v>320</v>
      </c>
      <c r="B18" s="7" t="s">
        <v>202</v>
      </c>
      <c r="C18" s="7">
        <v>91</v>
      </c>
      <c r="D18" s="34" t="s">
        <v>171</v>
      </c>
      <c r="E18" s="28" t="s">
        <v>210</v>
      </c>
      <c r="F18" s="27">
        <f>IF(E18="",0,ROUNDDOWN((POWER((Konst!$C$25-$E18),Konst!$D$25))*Konst!$B$25,0))</f>
        <v>708</v>
      </c>
      <c r="G18" s="42">
        <v>1.3</v>
      </c>
      <c r="H18" s="27">
        <f>IF(G18="",0,ROUNDDOWN((POWER((($G18*100)-Konst!$C$26),Konst!$D$26))*Konst!$B$26,0))</f>
        <v>409</v>
      </c>
      <c r="I18" s="42">
        <v>6.31</v>
      </c>
      <c r="J18" s="27">
        <f>IF(I18="",0,ROUNDDOWN((POWER(($I18-Konst!$C$28),Konst!$D$28))*Konst!$B$28,0))</f>
        <v>291</v>
      </c>
      <c r="K18" s="42">
        <v>26.65</v>
      </c>
      <c r="L18" s="27">
        <f>IF(K18="",0,ROUNDDOWN((POWER((Konst!$C$23-$K18),Konst!$D$23))*Konst!$B$23,0))</f>
        <v>741</v>
      </c>
      <c r="M18" s="28" t="s">
        <v>352</v>
      </c>
      <c r="N18" s="27">
        <f>IF(M18="",0,ROUNDDOWN((POWER((($M18*100)-Konst!$C$27),Konst!$D$27))*Konst!$B$27,0))</f>
        <v>576</v>
      </c>
      <c r="O18" s="28" t="s">
        <v>390</v>
      </c>
      <c r="P18" s="27">
        <f>IF(O18="",0,ROUNDDOWN((POWER(($O18-Konst!$C$29),Konst!$D$29))*Konst!$B$29,0))</f>
        <v>282</v>
      </c>
      <c r="Q18" s="25" t="s">
        <v>458</v>
      </c>
      <c r="R18" s="8">
        <f t="shared" si="0"/>
        <v>164.06</v>
      </c>
      <c r="S18" s="27">
        <f>IF(Q18="",0,ROUNDDOWN((POWER((Konst!$C$24-$R18),Konst!$D$24))*Konst!$B$24,0))</f>
        <v>527</v>
      </c>
      <c r="T18" s="29">
        <f t="shared" si="1"/>
        <v>3534</v>
      </c>
    </row>
    <row r="19" spans="1:20" ht="12.75">
      <c r="A19" s="19" t="s">
        <v>321</v>
      </c>
      <c r="B19" s="7" t="s">
        <v>179</v>
      </c>
      <c r="C19" s="7">
        <v>90</v>
      </c>
      <c r="D19" s="34" t="s">
        <v>45</v>
      </c>
      <c r="E19" s="28" t="s">
        <v>208</v>
      </c>
      <c r="F19" s="27">
        <f>IF(E19="",0,ROUNDDOWN((POWER((Konst!$C$25-$E19),Konst!$D$25))*Konst!$B$25,0))</f>
        <v>680</v>
      </c>
      <c r="G19" s="42">
        <v>1.39</v>
      </c>
      <c r="H19" s="27">
        <f>IF(G19="",0,ROUNDDOWN((POWER((($G19*100)-Konst!$C$26),Konst!$D$26))*Konst!$B$26,0))</f>
        <v>502</v>
      </c>
      <c r="I19" s="42">
        <v>7.45</v>
      </c>
      <c r="J19" s="27">
        <f>IF(I19="",0,ROUNDDOWN((POWER(($I19-Konst!$C$28),Konst!$D$28))*Konst!$B$28,0))</f>
        <v>364</v>
      </c>
      <c r="K19" s="42">
        <v>27.94</v>
      </c>
      <c r="L19" s="27">
        <f>IF(K19="",0,ROUNDDOWN((POWER((Konst!$C$23-$K19),Konst!$D$23))*Konst!$B$23,0))</f>
        <v>636</v>
      </c>
      <c r="M19" s="28" t="s">
        <v>353</v>
      </c>
      <c r="N19" s="27">
        <f>IF(M19="",0,ROUNDDOWN((POWER((($M19*100)-Konst!$C$27),Konst!$D$27))*Konst!$B$27,0))</f>
        <v>464</v>
      </c>
      <c r="O19" s="28" t="s">
        <v>414</v>
      </c>
      <c r="P19" s="27">
        <f>IF(O19="",0,ROUNDDOWN((POWER(($O19-Konst!$C$29),Konst!$D$29))*Konst!$B$29,0))</f>
        <v>388</v>
      </c>
      <c r="Q19" s="25" t="s">
        <v>457</v>
      </c>
      <c r="R19" s="8">
        <f t="shared" si="0"/>
        <v>169.86</v>
      </c>
      <c r="S19" s="27">
        <f>IF(Q19="",0,ROUNDDOWN((POWER((Konst!$C$24-$R19),Konst!$D$24))*Konst!$B$24,0))</f>
        <v>465</v>
      </c>
      <c r="T19" s="29">
        <f t="shared" si="1"/>
        <v>3499</v>
      </c>
    </row>
    <row r="20" spans="1:20" s="44" customFormat="1" ht="12.75">
      <c r="A20" s="19" t="s">
        <v>322</v>
      </c>
      <c r="B20" s="7" t="s">
        <v>180</v>
      </c>
      <c r="C20" s="7">
        <v>91</v>
      </c>
      <c r="D20" s="34" t="s">
        <v>171</v>
      </c>
      <c r="E20" s="28" t="s">
        <v>200</v>
      </c>
      <c r="F20" s="27">
        <f>IF(E20="",0,ROUNDDOWN((POWER((Konst!$C$25-$E20),Konst!$D$25))*Konst!$B$25,0))</f>
        <v>626</v>
      </c>
      <c r="G20" s="42">
        <v>1.63</v>
      </c>
      <c r="H20" s="27">
        <f>IF(G20="",0,ROUNDDOWN((POWER((($G20*100)-Konst!$C$26),Konst!$D$26))*Konst!$B$26,0))</f>
        <v>771</v>
      </c>
      <c r="I20" s="42">
        <v>6.19</v>
      </c>
      <c r="J20" s="27">
        <f>IF(I20="",0,ROUNDDOWN((POWER(($I20-Konst!$C$28),Konst!$D$28))*Konst!$B$28,0))</f>
        <v>283</v>
      </c>
      <c r="K20" s="42">
        <v>27.31</v>
      </c>
      <c r="L20" s="27">
        <f>IF(K20="",0,ROUNDDOWN((POWER((Konst!$C$23-$K20),Konst!$D$23))*Konst!$B$23,0))</f>
        <v>686</v>
      </c>
      <c r="M20" s="28" t="s">
        <v>351</v>
      </c>
      <c r="N20" s="27">
        <f>IF(M20="",0,ROUNDDOWN((POWER((($M20*100)-Konst!$C$27),Konst!$D$27))*Konst!$B$27,0))</f>
        <v>416</v>
      </c>
      <c r="O20" s="28" t="s">
        <v>394</v>
      </c>
      <c r="P20" s="27">
        <f>IF(O20="",0,ROUNDDOWN((POWER(($O20-Konst!$C$29),Konst!$D$29))*Konst!$B$29,0))</f>
        <v>269</v>
      </c>
      <c r="Q20" s="25" t="s">
        <v>456</v>
      </c>
      <c r="R20" s="8">
        <f t="shared" si="0"/>
        <v>179.55</v>
      </c>
      <c r="S20" s="27">
        <f>IF(Q20="",0,ROUNDDOWN((POWER((Konst!$C$24-$R20),Konst!$D$24))*Konst!$B$24,0))</f>
        <v>369</v>
      </c>
      <c r="T20" s="29">
        <f t="shared" si="1"/>
        <v>3420</v>
      </c>
    </row>
    <row r="21" spans="1:20" ht="12.75">
      <c r="A21" s="19" t="s">
        <v>323</v>
      </c>
      <c r="B21" s="7" t="s">
        <v>179</v>
      </c>
      <c r="C21" s="7">
        <v>91</v>
      </c>
      <c r="D21" s="34" t="s">
        <v>107</v>
      </c>
      <c r="E21" s="28" t="s">
        <v>199</v>
      </c>
      <c r="F21" s="27">
        <f>IF(E21="",0,ROUNDDOWN((POWER((Konst!$C$25-$E21),Konst!$D$25))*Konst!$B$25,0))</f>
        <v>536</v>
      </c>
      <c r="G21" s="42">
        <v>1.39</v>
      </c>
      <c r="H21" s="27">
        <f>IF(G21="",0,ROUNDDOWN((POWER((($G21*100)-Konst!$C$26),Konst!$D$26))*Konst!$B$26,0))</f>
        <v>502</v>
      </c>
      <c r="I21" s="42">
        <v>7.86</v>
      </c>
      <c r="J21" s="27">
        <f>IF(I21="",0,ROUNDDOWN((POWER(($I21-Konst!$C$28),Konst!$D$28))*Konst!$B$28,0))</f>
        <v>390</v>
      </c>
      <c r="K21" s="42">
        <v>29.39</v>
      </c>
      <c r="L21" s="27">
        <f>IF(K21="",0,ROUNDDOWN((POWER((Konst!$C$23-$K21),Konst!$D$23))*Konst!$B$23,0))</f>
        <v>526</v>
      </c>
      <c r="M21" s="28" t="s">
        <v>348</v>
      </c>
      <c r="N21" s="27">
        <f>IF(M21="",0,ROUNDDOWN((POWER((($M21*100)-Konst!$C$27),Konst!$D$27))*Konst!$B$27,0))</f>
        <v>487</v>
      </c>
      <c r="O21" s="28" t="s">
        <v>411</v>
      </c>
      <c r="P21" s="27">
        <f>IF(O21="",0,ROUNDDOWN((POWER(($O21-Konst!$C$29),Konst!$D$29))*Konst!$B$29,0))</f>
        <v>341</v>
      </c>
      <c r="Q21" s="25" t="s">
        <v>461</v>
      </c>
      <c r="R21" s="8">
        <f t="shared" si="0"/>
        <v>165.08</v>
      </c>
      <c r="S21" s="27">
        <f>IF(Q21="",0,ROUNDDOWN((POWER((Konst!$C$24-$R21),Konst!$D$24))*Konst!$B$24,0))</f>
        <v>516</v>
      </c>
      <c r="T21" s="29">
        <f t="shared" si="1"/>
        <v>3298</v>
      </c>
    </row>
    <row r="22" spans="1:21" ht="12.75">
      <c r="A22" s="19" t="s">
        <v>324</v>
      </c>
      <c r="B22" s="7" t="s">
        <v>203</v>
      </c>
      <c r="C22" s="7">
        <v>90</v>
      </c>
      <c r="D22" s="34" t="s">
        <v>136</v>
      </c>
      <c r="E22" s="28" t="s">
        <v>211</v>
      </c>
      <c r="F22" s="27">
        <f>IF(E22="",0,ROUNDDOWN((POWER((Konst!$C$25-$E22),Konst!$D$25))*Konst!$B$25,0))</f>
        <v>511</v>
      </c>
      <c r="G22" s="42">
        <v>1.39</v>
      </c>
      <c r="H22" s="27">
        <f>IF(G22="",0,ROUNDDOWN((POWER((($G22*100)-Konst!$C$26),Konst!$D$26))*Konst!$B$26,0))</f>
        <v>502</v>
      </c>
      <c r="I22" s="42">
        <v>5.96</v>
      </c>
      <c r="J22" s="27">
        <f>IF(I22="",0,ROUNDDOWN((POWER(($I22-Konst!$C$28),Konst!$D$28))*Konst!$B$28,0))</f>
        <v>269</v>
      </c>
      <c r="K22" s="42">
        <v>27.32</v>
      </c>
      <c r="L22" s="27">
        <f>IF(K22="",0,ROUNDDOWN((POWER((Konst!$C$23-$K22),Konst!$D$23))*Konst!$B$23,0))</f>
        <v>685</v>
      </c>
      <c r="M22" s="28" t="s">
        <v>349</v>
      </c>
      <c r="N22" s="27">
        <f>IF(M22="",0,ROUNDDOWN((POWER((($M22*100)-Konst!$C$27),Konst!$D$27))*Konst!$B$27,0))</f>
        <v>459</v>
      </c>
      <c r="O22" s="28" t="s">
        <v>402</v>
      </c>
      <c r="P22" s="27">
        <f>IF(O22="",0,ROUNDDOWN((POWER(($O22-Konst!$C$29),Konst!$D$29))*Konst!$B$29,0))</f>
        <v>192</v>
      </c>
      <c r="Q22" s="25" t="s">
        <v>463</v>
      </c>
      <c r="R22" s="8">
        <f t="shared" si="0"/>
        <v>153.69</v>
      </c>
      <c r="S22" s="27">
        <f>IF(Q22="",0,ROUNDDOWN((POWER((Konst!$C$24-$R22),Konst!$D$24))*Konst!$B$24,0))</f>
        <v>647</v>
      </c>
      <c r="T22" s="29">
        <f t="shared" si="1"/>
        <v>3265</v>
      </c>
      <c r="U22" s="48">
        <f>SUM(T22:T24)</f>
        <v>9745</v>
      </c>
    </row>
    <row r="23" spans="1:20" ht="12.75">
      <c r="A23" s="19" t="s">
        <v>415</v>
      </c>
      <c r="B23" s="7" t="s">
        <v>206</v>
      </c>
      <c r="C23" s="7">
        <v>90</v>
      </c>
      <c r="D23" s="34" t="s">
        <v>107</v>
      </c>
      <c r="E23" s="28" t="s">
        <v>213</v>
      </c>
      <c r="F23" s="27">
        <f>IF(E23="",0,ROUNDDOWN((POWER((Konst!$C$25-$E23),Konst!$D$25))*Konst!$B$25,0))</f>
        <v>464</v>
      </c>
      <c r="G23" s="42">
        <v>1.36</v>
      </c>
      <c r="H23" s="27">
        <f>IF(G23="",0,ROUNDDOWN((POWER((($G23*100)-Konst!$C$26),Konst!$D$26))*Konst!$B$26,0))</f>
        <v>470</v>
      </c>
      <c r="I23" s="42">
        <v>10.14</v>
      </c>
      <c r="J23" s="27">
        <f>IF(I23="",0,ROUNDDOWN((POWER(($I23-Konst!$C$28),Konst!$D$28))*Konst!$B$28,0))</f>
        <v>539</v>
      </c>
      <c r="K23" s="42">
        <v>29.31</v>
      </c>
      <c r="L23" s="27">
        <f>IF(K23="",0,ROUNDDOWN((POWER((Konst!$C$23-$K23),Konst!$D$23))*Konst!$B$23,0))</f>
        <v>531</v>
      </c>
      <c r="M23" s="28" t="s">
        <v>350</v>
      </c>
      <c r="N23" s="27">
        <f>IF(M23="",0,ROUNDDOWN((POWER((($M23*100)-Konst!$C$27),Konst!$D$27))*Konst!$B$27,0))</f>
        <v>456</v>
      </c>
      <c r="O23" s="28" t="s">
        <v>392</v>
      </c>
      <c r="P23" s="27">
        <f>IF(O23="",0,ROUNDDOWN((POWER(($O23-Konst!$C$29),Konst!$D$29))*Konst!$B$29,0))</f>
        <v>469</v>
      </c>
      <c r="Q23" s="25" t="s">
        <v>459</v>
      </c>
      <c r="R23" s="8">
        <f t="shared" si="0"/>
        <v>185.66</v>
      </c>
      <c r="S23" s="27">
        <f>IF(Q23="",0,ROUNDDOWN((POWER((Konst!$C$24-$R23),Konst!$D$24))*Konst!$B$24,0))</f>
        <v>314</v>
      </c>
      <c r="T23" s="29">
        <f t="shared" si="1"/>
        <v>3243</v>
      </c>
    </row>
    <row r="24" spans="1:20" ht="12.75">
      <c r="A24" s="19" t="s">
        <v>416</v>
      </c>
      <c r="B24" s="7" t="s">
        <v>177</v>
      </c>
      <c r="C24" s="7">
        <v>90</v>
      </c>
      <c r="D24" s="34" t="s">
        <v>80</v>
      </c>
      <c r="E24" s="28" t="s">
        <v>197</v>
      </c>
      <c r="F24" s="27">
        <f>IF(E24="",0,ROUNDDOWN((POWER((Konst!$C$25-$E24),Konst!$D$25))*Konst!$B$25,0))</f>
        <v>555</v>
      </c>
      <c r="G24" s="42">
        <v>1.51</v>
      </c>
      <c r="H24" s="27">
        <f>IF(G24="",0,ROUNDDOWN((POWER((($G24*100)-Konst!$C$26),Konst!$D$26))*Konst!$B$26,0))</f>
        <v>632</v>
      </c>
      <c r="I24" s="42">
        <v>7.62</v>
      </c>
      <c r="J24" s="27">
        <f>IF(I24="",0,ROUNDDOWN((POWER(($I24-Konst!$C$28),Konst!$D$28))*Konst!$B$28,0))</f>
        <v>375</v>
      </c>
      <c r="K24" s="42">
        <v>30.24</v>
      </c>
      <c r="L24" s="27">
        <f>IF(K24="",0,ROUNDDOWN((POWER((Konst!$C$23-$K24),Konst!$D$23))*Konst!$B$23,0))</f>
        <v>465</v>
      </c>
      <c r="M24" s="28" t="s">
        <v>351</v>
      </c>
      <c r="N24" s="27">
        <f>IF(M24="",0,ROUNDDOWN((POWER((($M24*100)-Konst!$C$27),Konst!$D$27))*Konst!$B$27,0))</f>
        <v>416</v>
      </c>
      <c r="O24" s="28" t="s">
        <v>395</v>
      </c>
      <c r="P24" s="27">
        <f>IF(O24="",0,ROUNDDOWN((POWER(($O24-Konst!$C$29),Konst!$D$29))*Konst!$B$29,0))</f>
        <v>379</v>
      </c>
      <c r="Q24" s="25" t="s">
        <v>460</v>
      </c>
      <c r="R24" s="8">
        <f t="shared" si="0"/>
        <v>174.78</v>
      </c>
      <c r="S24" s="27">
        <f>IF(Q24="",0,ROUNDDOWN((POWER((Konst!$C$24-$R24),Konst!$D$24))*Konst!$B$24,0))</f>
        <v>415</v>
      </c>
      <c r="T24" s="29">
        <f t="shared" si="1"/>
        <v>3237</v>
      </c>
    </row>
    <row r="25" spans="1:21" ht="12.75">
      <c r="A25" s="19" t="s">
        <v>417</v>
      </c>
      <c r="B25" s="7" t="s">
        <v>170</v>
      </c>
      <c r="C25" s="7">
        <v>90</v>
      </c>
      <c r="D25" s="34" t="s">
        <v>171</v>
      </c>
      <c r="E25" s="28" t="s">
        <v>191</v>
      </c>
      <c r="F25" s="27">
        <f>IF(E25="",0,ROUNDDOWN((POWER((Konst!$C$25-$E25),Konst!$D$25))*Konst!$B$25,0))</f>
        <v>452</v>
      </c>
      <c r="G25" s="42">
        <v>0</v>
      </c>
      <c r="H25" s="27">
        <v>0</v>
      </c>
      <c r="I25" s="42">
        <v>7.65</v>
      </c>
      <c r="J25" s="27">
        <f>IF(I25="",0,ROUNDDOWN((POWER(($I25-Konst!$C$28),Konst!$D$28))*Konst!$B$28,0))</f>
        <v>377</v>
      </c>
      <c r="K25" s="42">
        <v>29.08</v>
      </c>
      <c r="L25" s="27">
        <f>IF(K25="",0,ROUNDDOWN((POWER((Konst!$C$23-$K25),Konst!$D$23))*Konst!$B$23,0))</f>
        <v>548</v>
      </c>
      <c r="M25" s="28" t="s">
        <v>342</v>
      </c>
      <c r="N25" s="27">
        <f>IF(M25="",0,ROUNDDOWN((POWER((($M25*100)-Konst!$C$27),Konst!$D$27))*Konst!$B$27,0))</f>
        <v>592</v>
      </c>
      <c r="O25" s="28" t="s">
        <v>405</v>
      </c>
      <c r="P25" s="27">
        <f>IF(O25="",0,ROUNDDOWN((POWER(($O25-Konst!$C$29),Konst!$D$29))*Konst!$B$29,0))</f>
        <v>378</v>
      </c>
      <c r="Q25" s="25" t="s">
        <v>466</v>
      </c>
      <c r="R25" s="8">
        <f t="shared" si="0"/>
        <v>157.98</v>
      </c>
      <c r="S25" s="27">
        <f>IF(Q25="",0,ROUNDDOWN((POWER((Konst!$C$24-$R25),Konst!$D$24))*Konst!$B$24,0))</f>
        <v>596</v>
      </c>
      <c r="T25" s="29">
        <f>SUM(F25,H25,J25,L25,N25,P25,S25)</f>
        <v>2943</v>
      </c>
      <c r="U25" s="48">
        <f>SUM(T25:T27)</f>
        <v>8650</v>
      </c>
    </row>
    <row r="26" spans="1:20" ht="12.75">
      <c r="A26" s="19" t="s">
        <v>418</v>
      </c>
      <c r="B26" s="7" t="s">
        <v>205</v>
      </c>
      <c r="C26" s="7">
        <v>90</v>
      </c>
      <c r="D26" s="34" t="s">
        <v>136</v>
      </c>
      <c r="E26" s="28" t="s">
        <v>212</v>
      </c>
      <c r="F26" s="27">
        <f>IF(E26="",0,ROUNDDOWN((POWER((Konst!$C$25-$E26),Konst!$D$25))*Konst!$B$25,0))</f>
        <v>253</v>
      </c>
      <c r="G26" s="42">
        <v>1.33</v>
      </c>
      <c r="H26" s="27">
        <f>IF(G26="",0,ROUNDDOWN((POWER((($G26*100)-Konst!$C$26),Konst!$D$26))*Konst!$B$26,0))</f>
        <v>439</v>
      </c>
      <c r="I26" s="42">
        <v>6.78</v>
      </c>
      <c r="J26" s="27">
        <f>IF(I26="",0,ROUNDDOWN((POWER(($I26-Konst!$C$28),Konst!$D$28))*Konst!$B$28,0))</f>
        <v>321</v>
      </c>
      <c r="K26" s="42">
        <v>28.86</v>
      </c>
      <c r="L26" s="27">
        <f>IF(K26="",0,ROUNDDOWN((POWER((Konst!$C$23-$K26),Konst!$D$23))*Konst!$B$23,0))</f>
        <v>565</v>
      </c>
      <c r="M26" s="28" t="s">
        <v>343</v>
      </c>
      <c r="N26" s="27">
        <f>IF(M26="",0,ROUNDDOWN((POWER((($M26*100)-Konst!$C$27),Konst!$D$27))*Konst!$B$27,0))</f>
        <v>557</v>
      </c>
      <c r="O26" s="28" t="s">
        <v>400</v>
      </c>
      <c r="P26" s="27">
        <f>IF(O26="",0,ROUNDDOWN((POWER(($O26-Konst!$C$29),Konst!$D$29))*Konst!$B$29,0))</f>
        <v>287</v>
      </c>
      <c r="Q26" s="25" t="s">
        <v>464</v>
      </c>
      <c r="R26" s="8">
        <f t="shared" si="0"/>
        <v>172.61</v>
      </c>
      <c r="S26" s="27">
        <f>IF(Q26="",0,ROUNDDOWN((POWER((Konst!$C$24-$R26),Konst!$D$24))*Konst!$B$24,0))</f>
        <v>437</v>
      </c>
      <c r="T26" s="29">
        <f t="shared" si="1"/>
        <v>2859</v>
      </c>
    </row>
    <row r="27" spans="1:21" ht="12.75">
      <c r="A27" s="19" t="s">
        <v>419</v>
      </c>
      <c r="B27" s="7" t="s">
        <v>201</v>
      </c>
      <c r="C27" s="7">
        <v>90</v>
      </c>
      <c r="D27" s="34" t="s">
        <v>136</v>
      </c>
      <c r="E27" s="28" t="s">
        <v>209</v>
      </c>
      <c r="F27" s="27">
        <f>IF(E27="",0,ROUNDDOWN((POWER((Konst!$C$25-$E27),Konst!$D$25))*Konst!$B$25,0))</f>
        <v>395</v>
      </c>
      <c r="G27" s="42">
        <v>1.33</v>
      </c>
      <c r="H27" s="27">
        <f>IF(G27="",0,ROUNDDOWN((POWER((($G27*100)-Konst!$C$26),Konst!$D$26))*Konst!$B$26,0))</f>
        <v>439</v>
      </c>
      <c r="I27" s="42">
        <v>8.69</v>
      </c>
      <c r="J27" s="27">
        <f>IF(I27="",0,ROUNDDOWN((POWER(($I27-Konst!$C$28),Konst!$D$28))*Konst!$B$28,0))</f>
        <v>444</v>
      </c>
      <c r="K27" s="42">
        <v>30.15</v>
      </c>
      <c r="L27" s="27">
        <f>IF(K27="",0,ROUNDDOWN((POWER((Konst!$C$23-$K27),Konst!$D$23))*Konst!$B$23,0))</f>
        <v>472</v>
      </c>
      <c r="M27" s="28" t="s">
        <v>346</v>
      </c>
      <c r="N27" s="27">
        <f>IF(M27="",0,ROUNDDOWN((POWER((($M27*100)-Konst!$C$27),Konst!$D$27))*Konst!$B$27,0))</f>
        <v>474</v>
      </c>
      <c r="O27" s="28" t="s">
        <v>409</v>
      </c>
      <c r="P27" s="27">
        <f>IF(O27="",0,ROUNDDOWN((POWER(($O27-Konst!$C$29),Konst!$D$29))*Konst!$B$29,0))</f>
        <v>435</v>
      </c>
      <c r="Q27" s="25" t="s">
        <v>462</v>
      </c>
      <c r="R27" s="8">
        <f t="shared" si="0"/>
        <v>201.89</v>
      </c>
      <c r="S27" s="27">
        <f>IF(Q27="",0,ROUNDDOWN((POWER((Konst!$C$24-$R27),Konst!$D$24))*Konst!$B$24,0))</f>
        <v>189</v>
      </c>
      <c r="T27" s="29">
        <f t="shared" si="1"/>
        <v>2848</v>
      </c>
      <c r="U27" s="48"/>
    </row>
    <row r="28" spans="1:20" ht="12.75">
      <c r="A28" s="19" t="s">
        <v>420</v>
      </c>
      <c r="B28" s="7" t="s">
        <v>168</v>
      </c>
      <c r="C28" s="7">
        <v>91</v>
      </c>
      <c r="D28" s="34" t="s">
        <v>105</v>
      </c>
      <c r="E28" s="28" t="s">
        <v>189</v>
      </c>
      <c r="F28" s="27">
        <f>IF(E28="",0,ROUNDDOWN((POWER((Konst!$C$25-$E28),Konst!$D$25))*Konst!$B$25,0))</f>
        <v>388</v>
      </c>
      <c r="G28" s="42">
        <v>1.39</v>
      </c>
      <c r="H28" s="27">
        <f>IF(G28="",0,ROUNDDOWN((POWER((($G28*100)-Konst!$C$26),Konst!$D$26))*Konst!$B$26,0))</f>
        <v>502</v>
      </c>
      <c r="I28" s="42">
        <v>7.49</v>
      </c>
      <c r="J28" s="27">
        <f>IF(I28="",0,ROUNDDOWN((POWER(($I28-Konst!$C$28),Konst!$D$28))*Konst!$B$28,0))</f>
        <v>366</v>
      </c>
      <c r="K28" s="42">
        <v>30.61</v>
      </c>
      <c r="L28" s="27">
        <f>IF(K28="",0,ROUNDDOWN((POWER((Konst!$C$23-$K28),Konst!$D$23))*Konst!$B$23,0))</f>
        <v>440</v>
      </c>
      <c r="M28" s="28" t="s">
        <v>345</v>
      </c>
      <c r="N28" s="27">
        <f>IF(M28="",0,ROUNDDOWN((POWER((($M28*100)-Konst!$C$27),Konst!$D$27))*Konst!$B$27,0))</f>
        <v>386</v>
      </c>
      <c r="O28" s="28" t="s">
        <v>410</v>
      </c>
      <c r="P28" s="27">
        <f>IF(O28="",0,ROUNDDOWN((POWER(($O28-Konst!$C$29),Konst!$D$29))*Konst!$B$29,0))</f>
        <v>316</v>
      </c>
      <c r="Q28" s="25" t="s">
        <v>465</v>
      </c>
      <c r="R28" s="8">
        <f t="shared" si="0"/>
        <v>172.36</v>
      </c>
      <c r="S28" s="27">
        <f>IF(Q28="",0,ROUNDDOWN((POWER((Konst!$C$24-$R28),Konst!$D$24))*Konst!$B$24,0))</f>
        <v>439</v>
      </c>
      <c r="T28" s="29">
        <f t="shared" si="1"/>
        <v>2837</v>
      </c>
    </row>
    <row r="29" spans="1:21" ht="12.75">
      <c r="A29" s="19" t="s">
        <v>421</v>
      </c>
      <c r="B29" s="7" t="s">
        <v>178</v>
      </c>
      <c r="C29" s="7">
        <v>91</v>
      </c>
      <c r="D29" s="34" t="s">
        <v>171</v>
      </c>
      <c r="E29" s="28" t="s">
        <v>198</v>
      </c>
      <c r="F29" s="27">
        <f>IF(E29="",0,ROUNDDOWN((POWER((Konst!$C$25-$E29),Konst!$D$25))*Konst!$B$25,0))</f>
        <v>539</v>
      </c>
      <c r="G29" s="42">
        <v>1.42</v>
      </c>
      <c r="H29" s="27">
        <f>IF(G29="",0,ROUNDDOWN((POWER((($G29*100)-Konst!$C$26),Konst!$D$26))*Konst!$B$26,0))</f>
        <v>534</v>
      </c>
      <c r="I29" s="42">
        <v>5.29</v>
      </c>
      <c r="J29" s="27">
        <f>IF(I29="",0,ROUNDDOWN((POWER(($I29-Konst!$C$28),Konst!$D$28))*Konst!$B$28,0))</f>
        <v>226</v>
      </c>
      <c r="K29" s="42">
        <v>30.28</v>
      </c>
      <c r="L29" s="27">
        <f>IF(K29="",0,ROUNDDOWN((POWER((Konst!$C$23-$K29),Konst!$D$23))*Konst!$B$23,0))</f>
        <v>463</v>
      </c>
      <c r="M29" s="28" t="s">
        <v>347</v>
      </c>
      <c r="N29" s="27">
        <f>IF(M29="",0,ROUNDDOWN((POWER((($M29*100)-Konst!$C$27),Konst!$D$27))*Konst!$B$27,0))</f>
        <v>423</v>
      </c>
      <c r="O29" s="28" t="s">
        <v>401</v>
      </c>
      <c r="P29" s="27">
        <f>IF(O29="",0,ROUNDDOWN((POWER(($O29-Konst!$C$29),Konst!$D$29))*Konst!$B$29,0))</f>
        <v>230</v>
      </c>
      <c r="Q29" s="25" t="s">
        <v>448</v>
      </c>
      <c r="R29" s="8">
        <f t="shared" si="0"/>
        <v>174.5</v>
      </c>
      <c r="S29" s="27">
        <f>IF(Q29="",0,ROUNDDOWN((POWER((Konst!$C$24-$R29),Konst!$D$24))*Konst!$B$24,0))</f>
        <v>418</v>
      </c>
      <c r="T29" s="29">
        <f t="shared" si="1"/>
        <v>2833</v>
      </c>
      <c r="U29" s="48"/>
    </row>
    <row r="30" spans="1:20" ht="12.75">
      <c r="A30" s="19" t="s">
        <v>422</v>
      </c>
      <c r="B30" s="7" t="s">
        <v>207</v>
      </c>
      <c r="C30" s="7">
        <v>91</v>
      </c>
      <c r="D30" s="34" t="s">
        <v>171</v>
      </c>
      <c r="E30" s="28" t="s">
        <v>214</v>
      </c>
      <c r="F30" s="27">
        <f>IF(E30="",0,ROUNDDOWN((POWER((Konst!$C$25-$E30),Konst!$D$25))*Konst!$B$25,0))</f>
        <v>382</v>
      </c>
      <c r="G30" s="42">
        <v>1.3</v>
      </c>
      <c r="H30" s="27">
        <f>IF(G30="",0,ROUNDDOWN((POWER((($G30*100)-Konst!$C$26),Konst!$D$26))*Konst!$B$26,0))</f>
        <v>409</v>
      </c>
      <c r="I30" s="42">
        <v>7.97</v>
      </c>
      <c r="J30" s="27">
        <f>IF(I30="",0,ROUNDDOWN((POWER(($I30-Konst!$C$28),Konst!$D$28))*Konst!$B$28,0))</f>
        <v>397</v>
      </c>
      <c r="K30" s="42">
        <v>30.63</v>
      </c>
      <c r="L30" s="27">
        <f>IF(K30="",0,ROUNDDOWN((POWER((Konst!$C$23-$K30),Konst!$D$23))*Konst!$B$23,0))</f>
        <v>439</v>
      </c>
      <c r="M30" s="28" t="s">
        <v>344</v>
      </c>
      <c r="N30" s="27">
        <f>IF(M30="",0,ROUNDDOWN((POWER((($M30*100)-Konst!$C$27),Konst!$D$27))*Konst!$B$27,0))</f>
        <v>347</v>
      </c>
      <c r="O30" s="28" t="s">
        <v>412</v>
      </c>
      <c r="P30" s="27">
        <f>IF(O30="",0,ROUNDDOWN((POWER(($O30-Konst!$C$29),Konst!$D$29))*Konst!$B$29,0))</f>
        <v>361</v>
      </c>
      <c r="Q30" s="25" t="s">
        <v>467</v>
      </c>
      <c r="R30" s="8">
        <f t="shared" si="0"/>
        <v>187.81</v>
      </c>
      <c r="S30" s="27">
        <f>IF(Q30="",0,ROUNDDOWN((POWER((Konst!$C$24-$R30),Konst!$D$24))*Konst!$B$24,0))</f>
        <v>296</v>
      </c>
      <c r="T30" s="29">
        <f t="shared" si="1"/>
        <v>2631</v>
      </c>
    </row>
    <row r="31" spans="1:20" ht="12.75">
      <c r="A31" s="19" t="s">
        <v>325</v>
      </c>
      <c r="B31" s="7" t="s">
        <v>163</v>
      </c>
      <c r="C31" s="7">
        <v>90</v>
      </c>
      <c r="D31" s="34" t="s">
        <v>164</v>
      </c>
      <c r="E31" s="28" t="s">
        <v>186</v>
      </c>
      <c r="F31" s="27">
        <f>IF(E31="",0,ROUNDDOWN((POWER((Konst!$C$25-$E31),Konst!$D$25))*Konst!$B$25,0))</f>
        <v>817</v>
      </c>
      <c r="G31" s="42">
        <v>1.72</v>
      </c>
      <c r="H31" s="27">
        <f>IF(G31="",0,ROUNDDOWN((POWER((($G31*100)-Konst!$C$26),Konst!$D$26))*Konst!$B$26,0))</f>
        <v>879</v>
      </c>
      <c r="I31" s="42">
        <v>8.5</v>
      </c>
      <c r="J31" s="27">
        <f>IF(I31="",0,ROUNDDOWN((POWER(($I31-Konst!$C$28),Konst!$D$28))*Konst!$B$28,0))</f>
        <v>432</v>
      </c>
      <c r="K31" s="42">
        <v>27.28</v>
      </c>
      <c r="L31" s="27">
        <f>IF(K31="",0,ROUNDDOWN((POWER((Konst!$C$23-$K31),Konst!$D$23))*Konst!$B$23,0))</f>
        <v>689</v>
      </c>
      <c r="M31" s="28" t="s">
        <v>341</v>
      </c>
      <c r="N31" s="27">
        <f>IF(M31="",0,ROUNDDOWN((POWER((($M31*100)-Konst!$C$27),Konst!$D$27))*Konst!$B$27,0))</f>
        <v>546</v>
      </c>
      <c r="O31" s="28" t="s">
        <v>408</v>
      </c>
      <c r="P31" s="27">
        <f>IF(O31="",0,ROUNDDOWN((POWER(($O31-Konst!$C$29),Konst!$D$29))*Konst!$B$29,0))</f>
        <v>445</v>
      </c>
      <c r="Q31" s="25" t="s">
        <v>450</v>
      </c>
      <c r="R31" s="8">
        <f t="shared" si="0"/>
        <v>206.82</v>
      </c>
      <c r="S31" s="27">
        <f>IF(Q31="",0,ROUNDDOWN((POWER((Konst!$C$24-$R31),Konst!$D$24))*Konst!$B$24,0))</f>
        <v>156</v>
      </c>
      <c r="T31" s="29">
        <f t="shared" si="1"/>
        <v>3964</v>
      </c>
    </row>
    <row r="32" spans="1:20" ht="12.75">
      <c r="A32" s="49"/>
      <c r="B32" s="10"/>
      <c r="C32" s="10"/>
      <c r="D32" s="50"/>
      <c r="E32" s="51"/>
      <c r="F32" s="52"/>
      <c r="G32" s="53"/>
      <c r="H32" s="52"/>
      <c r="I32" s="53"/>
      <c r="J32" s="52"/>
      <c r="K32" s="53"/>
      <c r="L32" s="52"/>
      <c r="M32" s="51"/>
      <c r="N32" s="52"/>
      <c r="O32" s="51"/>
      <c r="P32" s="52"/>
      <c r="Q32" s="54"/>
      <c r="R32" s="11"/>
      <c r="S32" s="52"/>
      <c r="T32" s="55"/>
    </row>
    <row r="33" spans="1:20" ht="12.75">
      <c r="A33" s="49"/>
      <c r="B33" s="10" t="s">
        <v>508</v>
      </c>
      <c r="C33" s="10"/>
      <c r="D33" s="50"/>
      <c r="E33" s="51"/>
      <c r="F33" s="52"/>
      <c r="G33" s="53"/>
      <c r="H33" s="52"/>
      <c r="I33" s="53"/>
      <c r="J33" s="52"/>
      <c r="K33" s="53"/>
      <c r="L33" s="52"/>
      <c r="M33" s="51"/>
      <c r="N33" s="52"/>
      <c r="O33" s="51"/>
      <c r="P33" s="52"/>
      <c r="Q33" s="54"/>
      <c r="R33" s="11"/>
      <c r="S33" s="52"/>
      <c r="T33" s="55"/>
    </row>
    <row r="34" spans="1:20" ht="12.75">
      <c r="A34" s="49"/>
      <c r="B34" s="10"/>
      <c r="C34" s="10"/>
      <c r="D34" s="50"/>
      <c r="E34" s="51"/>
      <c r="F34" s="52"/>
      <c r="G34" s="53"/>
      <c r="H34" s="52"/>
      <c r="I34" s="53"/>
      <c r="J34" s="52"/>
      <c r="K34" s="53"/>
      <c r="L34" s="52"/>
      <c r="M34" s="51"/>
      <c r="N34" s="52"/>
      <c r="O34" s="51"/>
      <c r="P34" s="52"/>
      <c r="Q34" s="54"/>
      <c r="R34" s="11"/>
      <c r="S34" s="52"/>
      <c r="T34" s="55"/>
    </row>
    <row r="35" spans="1:20" ht="12.75">
      <c r="A35" s="49"/>
      <c r="B35" s="14" t="s">
        <v>468</v>
      </c>
      <c r="C35" s="10"/>
      <c r="D35" s="50"/>
      <c r="E35" s="51"/>
      <c r="F35" s="52"/>
      <c r="G35" s="53"/>
      <c r="H35" s="52"/>
      <c r="I35" s="53"/>
      <c r="J35" s="52"/>
      <c r="K35" s="53"/>
      <c r="L35" s="52"/>
      <c r="M35" s="51"/>
      <c r="N35" s="52"/>
      <c r="O35" s="51"/>
      <c r="P35" s="52"/>
      <c r="Q35" s="54"/>
      <c r="R35" s="11"/>
      <c r="S35" s="52"/>
      <c r="T35" s="55"/>
    </row>
    <row r="36" spans="1:20" ht="12.75">
      <c r="A36" s="49"/>
      <c r="B36" s="14"/>
      <c r="C36" s="10"/>
      <c r="D36" s="50"/>
      <c r="E36" s="51"/>
      <c r="F36" s="52"/>
      <c r="G36" s="53"/>
      <c r="H36" s="52"/>
      <c r="I36" s="53"/>
      <c r="J36" s="52"/>
      <c r="K36" s="53"/>
      <c r="L36" s="52"/>
      <c r="M36" s="51"/>
      <c r="N36" s="52"/>
      <c r="O36" s="51"/>
      <c r="P36" s="52"/>
      <c r="Q36" s="54"/>
      <c r="R36" s="11"/>
      <c r="S36" s="52"/>
      <c r="T36" s="55"/>
    </row>
    <row r="37" spans="1:21" ht="12.75">
      <c r="A37" s="56"/>
      <c r="B37" s="2" t="s">
        <v>469</v>
      </c>
      <c r="C37" s="2">
        <v>12842</v>
      </c>
      <c r="E37" s="57"/>
      <c r="G37" s="58"/>
      <c r="I37" s="44"/>
      <c r="K37" s="44"/>
      <c r="M37" s="44"/>
      <c r="O37" s="44"/>
      <c r="Q37" s="44"/>
      <c r="R37" s="44"/>
      <c r="T37" s="44"/>
      <c r="U37" s="44"/>
    </row>
    <row r="38" spans="1:21" s="37" customFormat="1" ht="12.75">
      <c r="A38" s="44"/>
      <c r="B38" s="36" t="s">
        <v>166</v>
      </c>
      <c r="C38" s="44">
        <v>91</v>
      </c>
      <c r="D38" s="36" t="s">
        <v>107</v>
      </c>
      <c r="E38" s="57" t="s">
        <v>187</v>
      </c>
      <c r="F38" s="31">
        <v>724</v>
      </c>
      <c r="G38" s="58">
        <v>1.72</v>
      </c>
      <c r="H38" s="31">
        <v>879</v>
      </c>
      <c r="I38" s="44">
        <v>8.52</v>
      </c>
      <c r="J38" s="31">
        <v>433</v>
      </c>
      <c r="K38" s="44">
        <v>27.45</v>
      </c>
      <c r="L38" s="31">
        <v>675</v>
      </c>
      <c r="M38" s="44" t="s">
        <v>363</v>
      </c>
      <c r="N38" s="31">
        <v>634</v>
      </c>
      <c r="O38" s="44" t="s">
        <v>403</v>
      </c>
      <c r="P38" s="31">
        <v>429</v>
      </c>
      <c r="Q38" s="44" t="s">
        <v>442</v>
      </c>
      <c r="R38" s="44">
        <v>145.44</v>
      </c>
      <c r="S38" s="31">
        <v>751</v>
      </c>
      <c r="T38" s="44">
        <v>4525</v>
      </c>
      <c r="U38" s="59">
        <f>SUM(T38:T40)</f>
        <v>12842</v>
      </c>
    </row>
    <row r="39" spans="1:21" ht="12.75">
      <c r="A39" s="44"/>
      <c r="B39" s="44" t="s">
        <v>165</v>
      </c>
      <c r="C39" s="44">
        <v>91</v>
      </c>
      <c r="D39" s="36" t="s">
        <v>107</v>
      </c>
      <c r="E39" s="57" t="s">
        <v>140</v>
      </c>
      <c r="F39" s="31">
        <v>787</v>
      </c>
      <c r="G39" s="58">
        <v>1.57</v>
      </c>
      <c r="H39" s="31">
        <v>701</v>
      </c>
      <c r="I39" s="44">
        <v>8.34</v>
      </c>
      <c r="J39" s="31">
        <v>421</v>
      </c>
      <c r="K39" s="44">
        <v>26.85</v>
      </c>
      <c r="L39" s="31">
        <v>724</v>
      </c>
      <c r="M39" s="44" t="s">
        <v>360</v>
      </c>
      <c r="N39" s="31">
        <v>631</v>
      </c>
      <c r="O39" s="44" t="s">
        <v>407</v>
      </c>
      <c r="P39" s="31">
        <v>502</v>
      </c>
      <c r="Q39" s="44" t="s">
        <v>443</v>
      </c>
      <c r="R39" s="44">
        <v>163.6</v>
      </c>
      <c r="S39" s="31">
        <v>532</v>
      </c>
      <c r="T39" s="44">
        <v>4298</v>
      </c>
      <c r="U39" s="44"/>
    </row>
    <row r="40" spans="1:21" ht="12.75">
      <c r="A40" s="44"/>
      <c r="B40" s="44" t="s">
        <v>173</v>
      </c>
      <c r="C40" s="44">
        <v>90</v>
      </c>
      <c r="D40" s="36" t="s">
        <v>107</v>
      </c>
      <c r="E40" s="57" t="s">
        <v>193</v>
      </c>
      <c r="F40" s="31">
        <v>640</v>
      </c>
      <c r="G40" s="58">
        <v>1.48</v>
      </c>
      <c r="H40" s="31">
        <v>599</v>
      </c>
      <c r="I40" s="44">
        <v>8.73</v>
      </c>
      <c r="J40" s="31">
        <v>447</v>
      </c>
      <c r="K40" s="44">
        <v>26.9</v>
      </c>
      <c r="L40" s="31">
        <v>720</v>
      </c>
      <c r="M40" s="44" t="s">
        <v>356</v>
      </c>
      <c r="N40" s="31">
        <v>506</v>
      </c>
      <c r="O40" s="44" t="s">
        <v>413</v>
      </c>
      <c r="P40" s="31">
        <v>374</v>
      </c>
      <c r="Q40" s="44" t="s">
        <v>452</v>
      </c>
      <c r="R40" s="44">
        <v>146.86</v>
      </c>
      <c r="S40" s="31">
        <v>733</v>
      </c>
      <c r="T40" s="44">
        <v>4019</v>
      </c>
      <c r="U40" s="44"/>
    </row>
    <row r="41" spans="1:21" ht="12.75">
      <c r="A41" s="44"/>
      <c r="B41" s="44"/>
      <c r="C41" s="44"/>
      <c r="E41" s="57"/>
      <c r="G41" s="58"/>
      <c r="I41" s="44"/>
      <c r="K41" s="44"/>
      <c r="M41" s="44"/>
      <c r="O41" s="44"/>
      <c r="Q41" s="44"/>
      <c r="R41" s="44"/>
      <c r="T41" s="44"/>
      <c r="U41" s="44"/>
    </row>
    <row r="42" spans="1:21" ht="12.75">
      <c r="A42" s="44"/>
      <c r="B42" s="2" t="s">
        <v>470</v>
      </c>
      <c r="C42" s="2">
        <v>12645</v>
      </c>
      <c r="E42" s="57"/>
      <c r="G42" s="58"/>
      <c r="I42" s="44"/>
      <c r="K42" s="44"/>
      <c r="M42" s="44"/>
      <c r="O42" s="44"/>
      <c r="Q42" s="44"/>
      <c r="R42" s="44"/>
      <c r="T42" s="44"/>
      <c r="U42" s="44"/>
    </row>
    <row r="43" spans="1:21" ht="12.75">
      <c r="A43" s="44"/>
      <c r="B43" s="44" t="s">
        <v>172</v>
      </c>
      <c r="C43" s="44">
        <v>91</v>
      </c>
      <c r="D43" s="36" t="s">
        <v>162</v>
      </c>
      <c r="E43" s="57" t="s">
        <v>192</v>
      </c>
      <c r="F43" s="31">
        <v>670</v>
      </c>
      <c r="G43" s="58">
        <v>1.63</v>
      </c>
      <c r="H43" s="31">
        <v>771</v>
      </c>
      <c r="I43" s="44">
        <v>9.73</v>
      </c>
      <c r="J43" s="31">
        <v>512</v>
      </c>
      <c r="K43" s="44">
        <v>26.99</v>
      </c>
      <c r="L43" s="31">
        <v>713</v>
      </c>
      <c r="M43" s="44" t="s">
        <v>361</v>
      </c>
      <c r="N43" s="31">
        <v>697</v>
      </c>
      <c r="O43" s="44" t="s">
        <v>398</v>
      </c>
      <c r="P43" s="31">
        <v>439</v>
      </c>
      <c r="Q43" s="44" t="s">
        <v>447</v>
      </c>
      <c r="R43" s="44">
        <v>162.36</v>
      </c>
      <c r="S43" s="31">
        <v>546</v>
      </c>
      <c r="T43" s="44">
        <v>4348</v>
      </c>
      <c r="U43" s="44">
        <v>12645</v>
      </c>
    </row>
    <row r="44" spans="1:21" ht="12.75">
      <c r="A44" s="44"/>
      <c r="B44" s="44" t="s">
        <v>161</v>
      </c>
      <c r="C44" s="44">
        <v>90</v>
      </c>
      <c r="D44" s="36" t="s">
        <v>162</v>
      </c>
      <c r="E44" s="57" t="s">
        <v>185</v>
      </c>
      <c r="F44" s="31">
        <v>827</v>
      </c>
      <c r="G44" s="58">
        <v>1.51</v>
      </c>
      <c r="H44" s="31">
        <v>632</v>
      </c>
      <c r="I44" s="44">
        <v>10.22</v>
      </c>
      <c r="J44" s="31">
        <v>544</v>
      </c>
      <c r="K44" s="44">
        <v>27.16</v>
      </c>
      <c r="L44" s="31">
        <v>699</v>
      </c>
      <c r="M44" s="44" t="s">
        <v>352</v>
      </c>
      <c r="N44" s="31">
        <v>576</v>
      </c>
      <c r="O44" s="44" t="s">
        <v>396</v>
      </c>
      <c r="P44" s="31">
        <v>394</v>
      </c>
      <c r="Q44" s="44" t="s">
        <v>445</v>
      </c>
      <c r="R44" s="44">
        <v>166.61</v>
      </c>
      <c r="S44" s="31">
        <v>499</v>
      </c>
      <c r="T44" s="44">
        <v>4171</v>
      </c>
      <c r="U44" s="44"/>
    </row>
    <row r="45" spans="1:21" ht="12.75">
      <c r="A45" s="44"/>
      <c r="B45" s="44" t="s">
        <v>176</v>
      </c>
      <c r="C45" s="44">
        <v>91</v>
      </c>
      <c r="D45" s="36" t="s">
        <v>162</v>
      </c>
      <c r="E45" s="57" t="s">
        <v>196</v>
      </c>
      <c r="F45" s="31">
        <v>641</v>
      </c>
      <c r="G45" s="58">
        <v>1.54</v>
      </c>
      <c r="H45" s="31">
        <v>666</v>
      </c>
      <c r="I45" s="44">
        <v>8.93</v>
      </c>
      <c r="J45" s="31">
        <v>460</v>
      </c>
      <c r="K45" s="44">
        <v>27.24</v>
      </c>
      <c r="L45" s="31">
        <v>692</v>
      </c>
      <c r="M45" s="44" t="s">
        <v>358</v>
      </c>
      <c r="N45" s="31">
        <v>551</v>
      </c>
      <c r="O45" s="44" t="s">
        <v>404</v>
      </c>
      <c r="P45" s="31">
        <v>437</v>
      </c>
      <c r="Q45" s="44" t="s">
        <v>446</v>
      </c>
      <c r="R45" s="44">
        <v>151.13</v>
      </c>
      <c r="S45" s="31">
        <v>679</v>
      </c>
      <c r="T45" s="44">
        <v>4126</v>
      </c>
      <c r="U45" s="44"/>
    </row>
    <row r="46" spans="1:21" ht="12.75">
      <c r="A46" s="44"/>
      <c r="B46" s="44"/>
      <c r="C46" s="44"/>
      <c r="E46" s="57"/>
      <c r="G46" s="58"/>
      <c r="I46" s="44"/>
      <c r="K46" s="44"/>
      <c r="M46" s="44"/>
      <c r="O46" s="44"/>
      <c r="Q46" s="44"/>
      <c r="R46" s="44"/>
      <c r="T46" s="44"/>
      <c r="U46" s="44"/>
    </row>
    <row r="47" spans="1:21" ht="12.75">
      <c r="A47" s="44"/>
      <c r="B47" s="2" t="s">
        <v>471</v>
      </c>
      <c r="C47" s="2">
        <v>10645</v>
      </c>
      <c r="E47" s="57"/>
      <c r="G47" s="58"/>
      <c r="I47" s="44"/>
      <c r="K47" s="44"/>
      <c r="M47" s="44"/>
      <c r="O47" s="44"/>
      <c r="Q47" s="44"/>
      <c r="R47" s="44"/>
      <c r="T47" s="44"/>
      <c r="U47" s="44"/>
    </row>
    <row r="48" spans="1:21" ht="12.75">
      <c r="A48" s="44"/>
      <c r="B48" s="44" t="s">
        <v>175</v>
      </c>
      <c r="C48" s="44">
        <v>91</v>
      </c>
      <c r="D48" s="36" t="s">
        <v>171</v>
      </c>
      <c r="E48" s="57" t="s">
        <v>195</v>
      </c>
      <c r="F48" s="31">
        <v>594</v>
      </c>
      <c r="G48" s="58">
        <v>1.42</v>
      </c>
      <c r="H48" s="31">
        <v>534</v>
      </c>
      <c r="I48" s="44">
        <v>8.99</v>
      </c>
      <c r="J48" s="31">
        <v>464</v>
      </c>
      <c r="K48" s="44">
        <v>27.74</v>
      </c>
      <c r="L48" s="31">
        <v>651</v>
      </c>
      <c r="M48" s="44" t="s">
        <v>355</v>
      </c>
      <c r="N48" s="31">
        <v>485</v>
      </c>
      <c r="O48" s="44" t="s">
        <v>387</v>
      </c>
      <c r="P48" s="31">
        <v>398</v>
      </c>
      <c r="Q48" s="44" t="s">
        <v>453</v>
      </c>
      <c r="R48" s="44">
        <v>160.69</v>
      </c>
      <c r="S48" s="31">
        <v>565</v>
      </c>
      <c r="T48" s="44">
        <v>3691</v>
      </c>
      <c r="U48" s="59">
        <f>SUM(T48:T50)</f>
        <v>10645</v>
      </c>
    </row>
    <row r="49" spans="1:21" ht="12.75">
      <c r="A49" s="44"/>
      <c r="B49" s="44" t="s">
        <v>202</v>
      </c>
      <c r="C49" s="44">
        <v>91</v>
      </c>
      <c r="D49" s="36" t="s">
        <v>171</v>
      </c>
      <c r="E49" s="57" t="s">
        <v>210</v>
      </c>
      <c r="F49" s="31">
        <v>708</v>
      </c>
      <c r="G49" s="58">
        <v>1.3</v>
      </c>
      <c r="H49" s="31">
        <v>409</v>
      </c>
      <c r="I49" s="44">
        <v>6.31</v>
      </c>
      <c r="J49" s="31">
        <v>291</v>
      </c>
      <c r="K49" s="44">
        <v>26.65</v>
      </c>
      <c r="L49" s="31">
        <v>741</v>
      </c>
      <c r="M49" s="44" t="s">
        <v>352</v>
      </c>
      <c r="N49" s="31">
        <v>576</v>
      </c>
      <c r="O49" s="44" t="s">
        <v>390</v>
      </c>
      <c r="P49" s="31">
        <v>282</v>
      </c>
      <c r="Q49" s="44" t="s">
        <v>458</v>
      </c>
      <c r="R49" s="44">
        <v>164.06</v>
      </c>
      <c r="S49" s="31">
        <v>527</v>
      </c>
      <c r="T49" s="44">
        <v>3534</v>
      </c>
      <c r="U49" s="44"/>
    </row>
    <row r="50" spans="1:21" ht="12.75">
      <c r="A50" s="44"/>
      <c r="B50" s="44" t="s">
        <v>180</v>
      </c>
      <c r="C50" s="44">
        <v>91</v>
      </c>
      <c r="D50" s="36" t="s">
        <v>171</v>
      </c>
      <c r="E50" s="57" t="s">
        <v>200</v>
      </c>
      <c r="F50" s="31">
        <v>626</v>
      </c>
      <c r="G50" s="58">
        <v>1.63</v>
      </c>
      <c r="H50" s="31">
        <v>771</v>
      </c>
      <c r="I50" s="44">
        <v>6.19</v>
      </c>
      <c r="J50" s="31">
        <v>283</v>
      </c>
      <c r="K50" s="44">
        <v>27.31</v>
      </c>
      <c r="L50" s="31">
        <v>686</v>
      </c>
      <c r="M50" s="44" t="s">
        <v>351</v>
      </c>
      <c r="N50" s="31">
        <v>416</v>
      </c>
      <c r="O50" s="44" t="s">
        <v>394</v>
      </c>
      <c r="P50" s="31">
        <v>269</v>
      </c>
      <c r="Q50" s="44" t="s">
        <v>456</v>
      </c>
      <c r="R50" s="44">
        <v>179.55</v>
      </c>
      <c r="S50" s="31">
        <v>369</v>
      </c>
      <c r="T50" s="44">
        <v>3420</v>
      </c>
      <c r="U50" s="44"/>
    </row>
    <row r="51" spans="1:21" ht="12.75">
      <c r="A51" s="44"/>
      <c r="B51" s="44"/>
      <c r="C51" s="44"/>
      <c r="E51" s="57"/>
      <c r="G51" s="58"/>
      <c r="I51" s="44"/>
      <c r="K51" s="44"/>
      <c r="M51" s="44"/>
      <c r="O51" s="44"/>
      <c r="Q51" s="44"/>
      <c r="R51" s="44"/>
      <c r="T51" s="44"/>
      <c r="U51" s="44"/>
    </row>
    <row r="52" spans="1:21" ht="12.75">
      <c r="A52" s="44"/>
      <c r="B52" s="2" t="s">
        <v>472</v>
      </c>
      <c r="C52" s="2">
        <v>10378</v>
      </c>
      <c r="E52" s="57"/>
      <c r="G52" s="58"/>
      <c r="I52" s="44"/>
      <c r="K52" s="44"/>
      <c r="M52" s="44"/>
      <c r="O52" s="44"/>
      <c r="Q52" s="44"/>
      <c r="R52" s="44"/>
      <c r="T52" s="44"/>
      <c r="U52" s="44"/>
    </row>
    <row r="53" spans="1:21" ht="12.75">
      <c r="A53" s="44"/>
      <c r="B53" s="44" t="s">
        <v>169</v>
      </c>
      <c r="C53" s="44">
        <v>91</v>
      </c>
      <c r="D53" s="36" t="s">
        <v>107</v>
      </c>
      <c r="E53" s="57" t="s">
        <v>190</v>
      </c>
      <c r="F53" s="31">
        <v>630</v>
      </c>
      <c r="G53" s="58">
        <v>1.57</v>
      </c>
      <c r="H53" s="31">
        <v>701</v>
      </c>
      <c r="I53" s="44">
        <v>8.97</v>
      </c>
      <c r="J53" s="31">
        <v>462</v>
      </c>
      <c r="K53" s="44">
        <v>27.94</v>
      </c>
      <c r="L53" s="31">
        <v>636</v>
      </c>
      <c r="M53" s="44" t="s">
        <v>357</v>
      </c>
      <c r="N53" s="31">
        <v>598</v>
      </c>
      <c r="O53" s="44" t="s">
        <v>399</v>
      </c>
      <c r="P53" s="31">
        <v>419</v>
      </c>
      <c r="Q53" s="44" t="s">
        <v>449</v>
      </c>
      <c r="R53" s="44">
        <v>177.23</v>
      </c>
      <c r="S53" s="31">
        <v>391</v>
      </c>
      <c r="T53" s="44">
        <v>3837</v>
      </c>
      <c r="U53" s="59">
        <f>SUM(T53:T55)</f>
        <v>10378</v>
      </c>
    </row>
    <row r="54" spans="1:21" ht="12.75">
      <c r="A54" s="44"/>
      <c r="B54" s="44" t="s">
        <v>179</v>
      </c>
      <c r="C54" s="44">
        <v>91</v>
      </c>
      <c r="D54" s="36" t="s">
        <v>107</v>
      </c>
      <c r="E54" s="57" t="s">
        <v>199</v>
      </c>
      <c r="F54" s="31">
        <v>536</v>
      </c>
      <c r="G54" s="58">
        <v>1.39</v>
      </c>
      <c r="H54" s="31">
        <v>502</v>
      </c>
      <c r="I54" s="44">
        <v>7.86</v>
      </c>
      <c r="J54" s="31">
        <v>390</v>
      </c>
      <c r="K54" s="44">
        <v>29.39</v>
      </c>
      <c r="L54" s="31">
        <v>526</v>
      </c>
      <c r="M54" s="44" t="s">
        <v>348</v>
      </c>
      <c r="N54" s="31">
        <v>487</v>
      </c>
      <c r="O54" s="44" t="s">
        <v>411</v>
      </c>
      <c r="P54" s="31">
        <v>341</v>
      </c>
      <c r="Q54" s="44" t="s">
        <v>461</v>
      </c>
      <c r="R54" s="44">
        <v>165.08</v>
      </c>
      <c r="S54" s="31">
        <v>516</v>
      </c>
      <c r="T54" s="44">
        <v>3298</v>
      </c>
      <c r="U54" s="44"/>
    </row>
    <row r="55" spans="1:21" s="37" customFormat="1" ht="12.75">
      <c r="A55" s="44"/>
      <c r="B55" s="36" t="s">
        <v>206</v>
      </c>
      <c r="C55" s="44">
        <v>90</v>
      </c>
      <c r="D55" s="36" t="s">
        <v>107</v>
      </c>
      <c r="E55" s="57" t="s">
        <v>213</v>
      </c>
      <c r="F55" s="31">
        <v>464</v>
      </c>
      <c r="G55" s="58">
        <v>1.36</v>
      </c>
      <c r="H55" s="31">
        <v>470</v>
      </c>
      <c r="I55" s="44">
        <v>10.14</v>
      </c>
      <c r="J55" s="31">
        <v>539</v>
      </c>
      <c r="K55" s="44">
        <v>29.31</v>
      </c>
      <c r="L55" s="31">
        <v>531</v>
      </c>
      <c r="M55" s="44" t="s">
        <v>350</v>
      </c>
      <c r="N55" s="31">
        <v>456</v>
      </c>
      <c r="O55" s="44" t="s">
        <v>392</v>
      </c>
      <c r="P55" s="31">
        <v>469</v>
      </c>
      <c r="Q55" s="44" t="s">
        <v>459</v>
      </c>
      <c r="R55" s="44">
        <v>185.66</v>
      </c>
      <c r="S55" s="31">
        <v>314</v>
      </c>
      <c r="T55" s="44">
        <v>3243</v>
      </c>
      <c r="U55" s="44"/>
    </row>
    <row r="56" spans="1:21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>
      <c r="A57" s="44"/>
      <c r="B57" s="2" t="s">
        <v>474</v>
      </c>
      <c r="C57" s="2">
        <v>8972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>
      <c r="A58" s="44"/>
      <c r="B58" s="44" t="s">
        <v>203</v>
      </c>
      <c r="C58" s="44">
        <v>90</v>
      </c>
      <c r="D58" s="36" t="s">
        <v>136</v>
      </c>
      <c r="E58" s="57" t="s">
        <v>211</v>
      </c>
      <c r="F58" s="31">
        <v>511</v>
      </c>
      <c r="G58" s="58">
        <v>1.39</v>
      </c>
      <c r="H58" s="31">
        <v>502</v>
      </c>
      <c r="I58" s="44">
        <v>5.96</v>
      </c>
      <c r="J58" s="31">
        <v>269</v>
      </c>
      <c r="K58" s="44">
        <v>27.32</v>
      </c>
      <c r="L58" s="31">
        <v>685</v>
      </c>
      <c r="M58" s="44" t="s">
        <v>349</v>
      </c>
      <c r="N58" s="31">
        <v>459</v>
      </c>
      <c r="O58" s="44" t="s">
        <v>402</v>
      </c>
      <c r="P58" s="31">
        <v>192</v>
      </c>
      <c r="Q58" s="44" t="s">
        <v>463</v>
      </c>
      <c r="R58" s="44">
        <v>153.69</v>
      </c>
      <c r="S58" s="31">
        <v>647</v>
      </c>
      <c r="T58" s="44">
        <v>3265</v>
      </c>
      <c r="U58" s="44">
        <v>8972</v>
      </c>
    </row>
    <row r="59" spans="1:21" ht="12.75">
      <c r="A59" s="44"/>
      <c r="B59" s="44" t="s">
        <v>205</v>
      </c>
      <c r="C59" s="44">
        <v>90</v>
      </c>
      <c r="D59" s="36" t="s">
        <v>136</v>
      </c>
      <c r="E59" s="57" t="s">
        <v>212</v>
      </c>
      <c r="F59" s="31">
        <v>253</v>
      </c>
      <c r="G59" s="58">
        <v>1.33</v>
      </c>
      <c r="H59" s="31">
        <v>439</v>
      </c>
      <c r="I59" s="44">
        <v>6.78</v>
      </c>
      <c r="J59" s="31">
        <v>321</v>
      </c>
      <c r="K59" s="44">
        <v>28.86</v>
      </c>
      <c r="L59" s="31">
        <v>565</v>
      </c>
      <c r="M59" s="44" t="s">
        <v>343</v>
      </c>
      <c r="N59" s="31">
        <v>557</v>
      </c>
      <c r="O59" s="44" t="s">
        <v>400</v>
      </c>
      <c r="P59" s="31">
        <v>287</v>
      </c>
      <c r="Q59" s="44" t="s">
        <v>464</v>
      </c>
      <c r="R59" s="44">
        <v>172.61</v>
      </c>
      <c r="S59" s="31">
        <v>437</v>
      </c>
      <c r="T59" s="44">
        <v>2859</v>
      </c>
      <c r="U59" s="44"/>
    </row>
    <row r="60" spans="1:21" ht="12.75">
      <c r="A60" s="44"/>
      <c r="B60" s="44" t="s">
        <v>201</v>
      </c>
      <c r="C60" s="44">
        <v>90</v>
      </c>
      <c r="D60" s="36" t="s">
        <v>136</v>
      </c>
      <c r="E60" s="57" t="s">
        <v>209</v>
      </c>
      <c r="F60" s="31">
        <v>395</v>
      </c>
      <c r="G60" s="58">
        <v>1.33</v>
      </c>
      <c r="H60" s="31">
        <v>439</v>
      </c>
      <c r="I60" s="44">
        <v>8.69</v>
      </c>
      <c r="J60" s="31">
        <v>444</v>
      </c>
      <c r="K60" s="44">
        <v>30.15</v>
      </c>
      <c r="L60" s="31">
        <v>472</v>
      </c>
      <c r="M60" s="44" t="s">
        <v>346</v>
      </c>
      <c r="N60" s="31">
        <v>474</v>
      </c>
      <c r="O60" s="44" t="s">
        <v>409</v>
      </c>
      <c r="P60" s="31">
        <v>435</v>
      </c>
      <c r="Q60" s="44" t="s">
        <v>462</v>
      </c>
      <c r="R60" s="44">
        <v>201.89</v>
      </c>
      <c r="S60" s="31">
        <v>189</v>
      </c>
      <c r="T60" s="44">
        <v>2848</v>
      </c>
      <c r="U60" s="44"/>
    </row>
    <row r="61" spans="1:2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>
      <c r="A62" s="44"/>
      <c r="B62" s="2" t="s">
        <v>473</v>
      </c>
      <c r="C62" s="2">
        <v>8407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>
      <c r="A63" s="44"/>
      <c r="B63" s="44" t="s">
        <v>170</v>
      </c>
      <c r="C63" s="44">
        <v>90</v>
      </c>
      <c r="D63" s="36" t="s">
        <v>171</v>
      </c>
      <c r="E63" s="57" t="s">
        <v>191</v>
      </c>
      <c r="F63" s="31">
        <v>452</v>
      </c>
      <c r="G63" s="58">
        <v>0</v>
      </c>
      <c r="H63" s="31">
        <v>0</v>
      </c>
      <c r="I63" s="44">
        <v>7.65</v>
      </c>
      <c r="J63" s="31">
        <v>377</v>
      </c>
      <c r="K63" s="44">
        <v>29.08</v>
      </c>
      <c r="L63" s="31">
        <v>548</v>
      </c>
      <c r="M63" s="44" t="s">
        <v>342</v>
      </c>
      <c r="N63" s="31">
        <v>592</v>
      </c>
      <c r="O63" s="44" t="s">
        <v>405</v>
      </c>
      <c r="P63" s="31">
        <v>378</v>
      </c>
      <c r="Q63" s="44" t="s">
        <v>466</v>
      </c>
      <c r="R63" s="44">
        <v>157.98</v>
      </c>
      <c r="S63" s="31">
        <v>596</v>
      </c>
      <c r="T63" s="44">
        <v>2943</v>
      </c>
      <c r="U63" s="59">
        <f>SUM(T63:T65)</f>
        <v>8407</v>
      </c>
    </row>
    <row r="64" spans="1:21" s="37" customFormat="1" ht="12.75">
      <c r="A64" s="44"/>
      <c r="B64" s="36" t="s">
        <v>178</v>
      </c>
      <c r="C64" s="44">
        <v>91</v>
      </c>
      <c r="D64" s="36" t="s">
        <v>171</v>
      </c>
      <c r="E64" s="57" t="s">
        <v>198</v>
      </c>
      <c r="F64" s="31">
        <v>539</v>
      </c>
      <c r="G64" s="58">
        <v>1.42</v>
      </c>
      <c r="H64" s="31">
        <v>534</v>
      </c>
      <c r="I64" s="44">
        <v>5.29</v>
      </c>
      <c r="J64" s="31">
        <v>226</v>
      </c>
      <c r="K64" s="44">
        <v>30.28</v>
      </c>
      <c r="L64" s="31">
        <v>463</v>
      </c>
      <c r="M64" s="44" t="s">
        <v>347</v>
      </c>
      <c r="N64" s="31">
        <v>423</v>
      </c>
      <c r="O64" s="44" t="s">
        <v>401</v>
      </c>
      <c r="P64" s="31">
        <v>230</v>
      </c>
      <c r="Q64" s="44" t="s">
        <v>448</v>
      </c>
      <c r="R64" s="44">
        <v>174.5</v>
      </c>
      <c r="S64" s="31">
        <v>418</v>
      </c>
      <c r="T64" s="44">
        <v>2833</v>
      </c>
      <c r="U64" s="44"/>
    </row>
    <row r="65" spans="1:21" ht="12.75">
      <c r="A65" s="44"/>
      <c r="B65" s="44" t="s">
        <v>207</v>
      </c>
      <c r="C65" s="44">
        <v>91</v>
      </c>
      <c r="D65" s="36" t="s">
        <v>171</v>
      </c>
      <c r="E65" s="57" t="s">
        <v>214</v>
      </c>
      <c r="F65" s="31">
        <v>382</v>
      </c>
      <c r="G65" s="58">
        <v>1.3</v>
      </c>
      <c r="H65" s="31">
        <v>409</v>
      </c>
      <c r="I65" s="44">
        <v>7.97</v>
      </c>
      <c r="J65" s="31">
        <v>397</v>
      </c>
      <c r="K65" s="44">
        <v>30.63</v>
      </c>
      <c r="L65" s="31">
        <v>439</v>
      </c>
      <c r="M65" s="44" t="s">
        <v>344</v>
      </c>
      <c r="N65" s="31">
        <v>347</v>
      </c>
      <c r="O65" s="44" t="s">
        <v>412</v>
      </c>
      <c r="P65" s="31">
        <v>361</v>
      </c>
      <c r="Q65" s="44" t="s">
        <v>467</v>
      </c>
      <c r="R65" s="44">
        <v>187.81</v>
      </c>
      <c r="S65" s="31">
        <v>296</v>
      </c>
      <c r="T65" s="44">
        <v>2631</v>
      </c>
      <c r="U65" s="44"/>
    </row>
    <row r="66" spans="4:19" ht="12.75">
      <c r="D66" s="3"/>
      <c r="E66" s="3"/>
      <c r="F66" s="3"/>
      <c r="G66" s="3"/>
      <c r="H66" s="3"/>
      <c r="J66" s="3"/>
      <c r="L66" s="3"/>
      <c r="N66" s="3"/>
      <c r="P66" s="3"/>
      <c r="S66" s="3"/>
    </row>
    <row r="67" spans="2:19" ht="12.75">
      <c r="B67" s="10" t="s">
        <v>509</v>
      </c>
      <c r="D67" s="3"/>
      <c r="E67" s="3"/>
      <c r="F67" s="3"/>
      <c r="G67" s="3"/>
      <c r="H67" s="3"/>
      <c r="J67" s="3"/>
      <c r="L67" s="3"/>
      <c r="N67" s="3"/>
      <c r="P67" s="3"/>
      <c r="S67" s="3"/>
    </row>
    <row r="68" spans="4:19" ht="12.75">
      <c r="D68" s="3"/>
      <c r="E68" s="3"/>
      <c r="F68" s="3"/>
      <c r="G68" s="3"/>
      <c r="H68" s="3"/>
      <c r="J68" s="3"/>
      <c r="L68" s="3"/>
      <c r="N68" s="3"/>
      <c r="P68" s="3"/>
      <c r="S68" s="3"/>
    </row>
    <row r="69" spans="4:19" ht="12.75">
      <c r="D69" s="3"/>
      <c r="E69" s="3"/>
      <c r="F69" s="3"/>
      <c r="G69" s="3"/>
      <c r="H69" s="3"/>
      <c r="J69" s="3"/>
      <c r="L69" s="3"/>
      <c r="N69" s="3"/>
      <c r="P69" s="3"/>
      <c r="S69" s="3"/>
    </row>
    <row r="70" spans="4:19" ht="12.75">
      <c r="D70" s="3"/>
      <c r="E70" s="3"/>
      <c r="F70" s="3"/>
      <c r="G70" s="3"/>
      <c r="H70" s="3"/>
      <c r="J70" s="3"/>
      <c r="L70" s="3"/>
      <c r="N70" s="3"/>
      <c r="P70" s="3"/>
      <c r="S70" s="3"/>
    </row>
    <row r="71" spans="4:19" ht="12.75">
      <c r="D71" s="3"/>
      <c r="E71" s="3"/>
      <c r="F71" s="3"/>
      <c r="G71" s="3"/>
      <c r="H71" s="3"/>
      <c r="J71" s="3"/>
      <c r="L71" s="3"/>
      <c r="N71" s="3"/>
      <c r="P71" s="3"/>
      <c r="S71" s="3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&amp;CNŐI HÉTPRÓBA FELNŐTT , JUNIOR ÉS IFJÚSÁGI ORSZÁGOS BAJNOKSÁG
BUDAPEST TÍZPRÓBA FÉRFI FELNŐTT, JUNIOR, ÉS NYOLCPRÓBA IFJÚSÁGI BAJNOKSÁGA
Budapest – UTE pálya, 2007. június 16-17
</oddHeader>
  </headerFooter>
  <rowBreaks count="1" manualBreakCount="1">
    <brk id="3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X</cp:lastModifiedBy>
  <cp:lastPrinted>2007-06-21T10:16:47Z</cp:lastPrinted>
  <dcterms:created xsi:type="dcterms:W3CDTF">2005-04-09T07:42:59Z</dcterms:created>
  <dcterms:modified xsi:type="dcterms:W3CDTF">2007-06-27T14:59:14Z</dcterms:modified>
  <cp:category/>
  <cp:version/>
  <cp:contentType/>
  <cp:contentStatus/>
</cp:coreProperties>
</file>